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filterPrivacy="1" codeName="ThisWorkbook"/>
  <xr:revisionPtr revIDLastSave="0" documentId="13_ncr:1_{57C7B15B-6F70-4641-80C6-9C396571CAF6}" xr6:coauthVersionLast="47" xr6:coauthVersionMax="47" xr10:uidLastSave="{00000000-0000-0000-0000-000000000000}"/>
  <bookViews>
    <workbookView xWindow="0" yWindow="600" windowWidth="33680" windowHeight="19620" activeTab="1" xr2:uid="{00000000-000D-0000-FFFF-FFFF00000000}"/>
  </bookViews>
  <sheets>
    <sheet name="Support Fn" sheetId="4" state="hidden" r:id="rId1"/>
    <sheet name="Enrollment Sites In Process" sheetId="8" r:id="rId2"/>
    <sheet name="Compare to Kris Sheet" sheetId="28" r:id="rId3"/>
    <sheet name="Mobile Van Events" sheetId="17" state="hidden" r:id="rId4"/>
    <sheet name="Mobile Van Numbers" sheetId="27" state="hidden" r:id="rId5"/>
  </sheets>
  <definedNames>
    <definedName name="CountyList">'Support Fn'!$A$2:$A$54</definedName>
    <definedName name="MobileProviderList">'Support Fn'!$G$2:$G$16</definedName>
    <definedName name="OutreachTypes">'Support Fn'!$E$1:$E$10</definedName>
    <definedName name="Slicer_Date1">#N/A</definedName>
    <definedName name="Slicer_Date2">#N/A</definedName>
  </definedNames>
  <calcPr calcId="191028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8" l="1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8" i="8"/>
  <c r="K306" i="17"/>
  <c r="Z517" i="17"/>
  <c r="AA641" i="17"/>
  <c r="AA640" i="17"/>
  <c r="AA639" i="17"/>
  <c r="AA638" i="17"/>
  <c r="AA637" i="17"/>
  <c r="AA636" i="17"/>
  <c r="AA635" i="17"/>
  <c r="AA634" i="17"/>
  <c r="AA633" i="17"/>
  <c r="AA632" i="17"/>
  <c r="AA631" i="17"/>
  <c r="AA630" i="17"/>
  <c r="AA629" i="17"/>
  <c r="AA628" i="17"/>
  <c r="AA627" i="17"/>
  <c r="AA626" i="17"/>
  <c r="AA625" i="17"/>
  <c r="AA624" i="17"/>
  <c r="AA623" i="17"/>
  <c r="AA622" i="17"/>
  <c r="AA621" i="17"/>
  <c r="AA620" i="17"/>
  <c r="AA619" i="17"/>
  <c r="AA618" i="17"/>
  <c r="AA617" i="17"/>
  <c r="AA616" i="17"/>
  <c r="AA615" i="17"/>
  <c r="AA614" i="17"/>
  <c r="AA613" i="17"/>
  <c r="AA612" i="17"/>
  <c r="AA611" i="17"/>
  <c r="AA610" i="17"/>
  <c r="AA609" i="17"/>
  <c r="AA608" i="17"/>
  <c r="AA607" i="17"/>
  <c r="AA606" i="17"/>
  <c r="AA605" i="17"/>
  <c r="AA604" i="17"/>
  <c r="AA603" i="17"/>
  <c r="AA602" i="17"/>
  <c r="AA601" i="17"/>
  <c r="AA600" i="17"/>
  <c r="AA599" i="17"/>
  <c r="AA598" i="17"/>
  <c r="AA597" i="17"/>
  <c r="AA596" i="17"/>
  <c r="AA595" i="17"/>
  <c r="AA594" i="17"/>
  <c r="AA593" i="17"/>
  <c r="AA592" i="17"/>
  <c r="AA591" i="17"/>
  <c r="AA590" i="17"/>
  <c r="AA589" i="17"/>
  <c r="AA588" i="17"/>
  <c r="AA587" i="17"/>
  <c r="AA586" i="17"/>
  <c r="AA585" i="17"/>
  <c r="AA584" i="17"/>
  <c r="AA583" i="17"/>
  <c r="AA582" i="17"/>
  <c r="AA581" i="17"/>
  <c r="AA580" i="17"/>
  <c r="AA579" i="17"/>
  <c r="AA578" i="17"/>
  <c r="AA577" i="17"/>
  <c r="AA576" i="17"/>
  <c r="AA575" i="17"/>
  <c r="AA574" i="17"/>
  <c r="AA573" i="17"/>
  <c r="AA572" i="17"/>
  <c r="AA571" i="17"/>
  <c r="AA570" i="17"/>
  <c r="AA569" i="17"/>
  <c r="AA568" i="17"/>
  <c r="AA567" i="17"/>
  <c r="AA566" i="17"/>
  <c r="AA565" i="17"/>
  <c r="AA564" i="17"/>
  <c r="AA563" i="17"/>
  <c r="AA562" i="17"/>
  <c r="AA561" i="17"/>
  <c r="AA560" i="17"/>
  <c r="AA559" i="17"/>
  <c r="AA558" i="17"/>
  <c r="AA557" i="17"/>
  <c r="AA556" i="17"/>
  <c r="AA555" i="17"/>
  <c r="AA554" i="17"/>
  <c r="AA553" i="17"/>
  <c r="AA552" i="17"/>
  <c r="AA551" i="17"/>
  <c r="AA550" i="17"/>
  <c r="AA549" i="17"/>
  <c r="AA548" i="17"/>
  <c r="AA547" i="17"/>
  <c r="AA546" i="17"/>
  <c r="AA545" i="17"/>
  <c r="AA544" i="17"/>
  <c r="AA543" i="17"/>
  <c r="AA542" i="17"/>
  <c r="AA541" i="17"/>
  <c r="AA540" i="17"/>
  <c r="AA539" i="17"/>
  <c r="AA538" i="17"/>
  <c r="AA537" i="17"/>
  <c r="AA536" i="17"/>
  <c r="AA535" i="17"/>
  <c r="AA534" i="17"/>
  <c r="AA533" i="17"/>
  <c r="AA532" i="17"/>
  <c r="AA531" i="17"/>
  <c r="AA530" i="17"/>
  <c r="AA529" i="17"/>
  <c r="AA528" i="17"/>
  <c r="AA527" i="17"/>
  <c r="AA526" i="17"/>
  <c r="AA525" i="17"/>
  <c r="AA524" i="17"/>
  <c r="AA523" i="17"/>
  <c r="AA522" i="17"/>
  <c r="AA521" i="17"/>
  <c r="AA520" i="17"/>
  <c r="AA519" i="17"/>
  <c r="AA518" i="17"/>
  <c r="AA517" i="17"/>
  <c r="AC517" i="17"/>
  <c r="AC641" i="17"/>
  <c r="AC640" i="17"/>
  <c r="AC639" i="17"/>
  <c r="AC638" i="17"/>
  <c r="AC637" i="17"/>
  <c r="AC636" i="17"/>
  <c r="AC635" i="17"/>
  <c r="AC634" i="17"/>
  <c r="AC633" i="17"/>
  <c r="AC632" i="17"/>
  <c r="AC631" i="17"/>
  <c r="AC630" i="17"/>
  <c r="AC629" i="17"/>
  <c r="AC628" i="17"/>
  <c r="AC627" i="17"/>
  <c r="AC626" i="17"/>
  <c r="AC625" i="17"/>
  <c r="AC624" i="17"/>
  <c r="AC623" i="17"/>
  <c r="AC622" i="17"/>
  <c r="AC621" i="17"/>
  <c r="AC620" i="17"/>
  <c r="AC619" i="17"/>
  <c r="AC618" i="17"/>
  <c r="AC617" i="17"/>
  <c r="AC616" i="17"/>
  <c r="AC615" i="17"/>
  <c r="AC614" i="17"/>
  <c r="AC613" i="17"/>
  <c r="AC612" i="17"/>
  <c r="AC611" i="17"/>
  <c r="AC610" i="17"/>
  <c r="AC609" i="17"/>
  <c r="AC608" i="17"/>
  <c r="AC607" i="17"/>
  <c r="AC606" i="17"/>
  <c r="AC605" i="17"/>
  <c r="AC604" i="17"/>
  <c r="AC603" i="17"/>
  <c r="AC602" i="17"/>
  <c r="AC601" i="17"/>
  <c r="AC600" i="17"/>
  <c r="AC599" i="17"/>
  <c r="AC598" i="17"/>
  <c r="AC597" i="17"/>
  <c r="AC596" i="17"/>
  <c r="AC595" i="17"/>
  <c r="AC594" i="17"/>
  <c r="AC593" i="17"/>
  <c r="AC592" i="17"/>
  <c r="AC591" i="17"/>
  <c r="AC590" i="17"/>
  <c r="AC589" i="17"/>
  <c r="AC588" i="17"/>
  <c r="AC587" i="17"/>
  <c r="AC586" i="17"/>
  <c r="AC585" i="17"/>
  <c r="AC584" i="17"/>
  <c r="AC583" i="17"/>
  <c r="AC582" i="17"/>
  <c r="AC581" i="17"/>
  <c r="AC580" i="17"/>
  <c r="AC579" i="17"/>
  <c r="AC578" i="17"/>
  <c r="AC577" i="17"/>
  <c r="AC576" i="17"/>
  <c r="AC575" i="17"/>
  <c r="AC574" i="17"/>
  <c r="AC573" i="17"/>
  <c r="AC572" i="17"/>
  <c r="AC571" i="17"/>
  <c r="AC570" i="17"/>
  <c r="AC569" i="17"/>
  <c r="AC568" i="17"/>
  <c r="AC567" i="17"/>
  <c r="AC566" i="17"/>
  <c r="AC565" i="17"/>
  <c r="AC564" i="17"/>
  <c r="AC563" i="17"/>
  <c r="AC562" i="17"/>
  <c r="AC561" i="17"/>
  <c r="AC560" i="17"/>
  <c r="AC559" i="17"/>
  <c r="AC558" i="17"/>
  <c r="AC557" i="17"/>
  <c r="AC556" i="17"/>
  <c r="AC555" i="17"/>
  <c r="AC554" i="17"/>
  <c r="AC553" i="17"/>
  <c r="AC552" i="17"/>
  <c r="AC551" i="17"/>
  <c r="AC550" i="17"/>
  <c r="AC549" i="17"/>
  <c r="AC548" i="17"/>
  <c r="AC547" i="17"/>
  <c r="AC546" i="17"/>
  <c r="AC545" i="17"/>
  <c r="AC544" i="17"/>
  <c r="AC543" i="17"/>
  <c r="AC542" i="17"/>
  <c r="AC541" i="17"/>
  <c r="AC540" i="17"/>
  <c r="AC539" i="17"/>
  <c r="AC538" i="17"/>
  <c r="AC537" i="17"/>
  <c r="AC536" i="17"/>
  <c r="AC535" i="17"/>
  <c r="AC534" i="17"/>
  <c r="AC533" i="17"/>
  <c r="AC532" i="17"/>
  <c r="AC531" i="17"/>
  <c r="AC530" i="17"/>
  <c r="AC529" i="17"/>
  <c r="AC528" i="17"/>
  <c r="AC527" i="17"/>
  <c r="AC526" i="17"/>
  <c r="AC525" i="17"/>
  <c r="AC524" i="17"/>
  <c r="AC523" i="17"/>
  <c r="AC522" i="17"/>
  <c r="AC521" i="17"/>
  <c r="AC520" i="17"/>
  <c r="AC519" i="17"/>
  <c r="AC518" i="17"/>
  <c r="AB641" i="17"/>
  <c r="AB640" i="17"/>
  <c r="AB639" i="17"/>
  <c r="AB638" i="17"/>
  <c r="AB637" i="17"/>
  <c r="AB636" i="17"/>
  <c r="AB635" i="17"/>
  <c r="AB634" i="17"/>
  <c r="AB633" i="17"/>
  <c r="AB632" i="17"/>
  <c r="AB631" i="17"/>
  <c r="AB630" i="17"/>
  <c r="AB629" i="17"/>
  <c r="AB628" i="17"/>
  <c r="AB627" i="17"/>
  <c r="AB626" i="17"/>
  <c r="AB625" i="17"/>
  <c r="AB624" i="17"/>
  <c r="AB623" i="17"/>
  <c r="AB622" i="17"/>
  <c r="AB621" i="17"/>
  <c r="AB620" i="17"/>
  <c r="AB619" i="17"/>
  <c r="AB618" i="17"/>
  <c r="AB617" i="17"/>
  <c r="AB616" i="17"/>
  <c r="AB615" i="17"/>
  <c r="AB614" i="17"/>
  <c r="AB613" i="17"/>
  <c r="AB612" i="17"/>
  <c r="AB611" i="17"/>
  <c r="AB610" i="17"/>
  <c r="AB609" i="17"/>
  <c r="AB608" i="17"/>
  <c r="AB607" i="17"/>
  <c r="AB606" i="17"/>
  <c r="AB605" i="17"/>
  <c r="AB604" i="17"/>
  <c r="AB603" i="17"/>
  <c r="AB602" i="17"/>
  <c r="AB601" i="17"/>
  <c r="AB600" i="17"/>
  <c r="AB599" i="17"/>
  <c r="AB598" i="17"/>
  <c r="AB597" i="17"/>
  <c r="AB596" i="17"/>
  <c r="AB595" i="17"/>
  <c r="AB594" i="17"/>
  <c r="AB593" i="17"/>
  <c r="AB592" i="17"/>
  <c r="AB591" i="17"/>
  <c r="AB590" i="17"/>
  <c r="AB589" i="17"/>
  <c r="AB588" i="17"/>
  <c r="AB587" i="17"/>
  <c r="AB586" i="17"/>
  <c r="AB585" i="17"/>
  <c r="AB584" i="17"/>
  <c r="AB583" i="17"/>
  <c r="AB582" i="17"/>
  <c r="AB581" i="17"/>
  <c r="AB580" i="17"/>
  <c r="AB579" i="17"/>
  <c r="AB578" i="17"/>
  <c r="AB577" i="17"/>
  <c r="AB576" i="17"/>
  <c r="AB575" i="17"/>
  <c r="AB574" i="17"/>
  <c r="AB573" i="17"/>
  <c r="AB572" i="17"/>
  <c r="AB571" i="17"/>
  <c r="AB570" i="17"/>
  <c r="AB569" i="17"/>
  <c r="AB568" i="17"/>
  <c r="AB567" i="17"/>
  <c r="AB566" i="17"/>
  <c r="AB565" i="17"/>
  <c r="AB564" i="17"/>
  <c r="AB563" i="17"/>
  <c r="AB562" i="17"/>
  <c r="AB561" i="17"/>
  <c r="AB560" i="17"/>
  <c r="AB559" i="17"/>
  <c r="AB558" i="17"/>
  <c r="AB557" i="17"/>
  <c r="AB556" i="17"/>
  <c r="AB555" i="17"/>
  <c r="AB554" i="17"/>
  <c r="AB553" i="17"/>
  <c r="AB552" i="17"/>
  <c r="AB551" i="17"/>
  <c r="AB550" i="17"/>
  <c r="AB549" i="17"/>
  <c r="AB548" i="17"/>
  <c r="AB547" i="17"/>
  <c r="AB546" i="17"/>
  <c r="AB545" i="17"/>
  <c r="AB544" i="17"/>
  <c r="AB543" i="17"/>
  <c r="AB542" i="17"/>
  <c r="AB541" i="17"/>
  <c r="AB540" i="17"/>
  <c r="AB539" i="17"/>
  <c r="AB538" i="17"/>
  <c r="AB537" i="17"/>
  <c r="AB536" i="17"/>
  <c r="AB535" i="17"/>
  <c r="AB534" i="17"/>
  <c r="AB533" i="17"/>
  <c r="AB532" i="17"/>
  <c r="AB531" i="17"/>
  <c r="AB530" i="17"/>
  <c r="AB529" i="17"/>
  <c r="AB528" i="17"/>
  <c r="AB527" i="17"/>
  <c r="AB526" i="17"/>
  <c r="AB525" i="17"/>
  <c r="AB524" i="17"/>
  <c r="AB523" i="17"/>
  <c r="AB522" i="17"/>
  <c r="AB521" i="17"/>
  <c r="AB520" i="17"/>
  <c r="AB519" i="17"/>
  <c r="AB518" i="17"/>
  <c r="AB517" i="17"/>
  <c r="Z641" i="17"/>
  <c r="Z640" i="17"/>
  <c r="Z639" i="17"/>
  <c r="Z638" i="17"/>
  <c r="Z637" i="17"/>
  <c r="Z636" i="17"/>
  <c r="Z635" i="17"/>
  <c r="Z634" i="17"/>
  <c r="Z633" i="17"/>
  <c r="Z632" i="17"/>
  <c r="Z631" i="17"/>
  <c r="Z630" i="17"/>
  <c r="Z629" i="17"/>
  <c r="Z628" i="17"/>
  <c r="Z627" i="17"/>
  <c r="Z626" i="17"/>
  <c r="Z625" i="17"/>
  <c r="Z624" i="17"/>
  <c r="Z623" i="17"/>
  <c r="Z622" i="17"/>
  <c r="Z621" i="17"/>
  <c r="Z620" i="17"/>
  <c r="Z619" i="17"/>
  <c r="Z618" i="17"/>
  <c r="Z617" i="17"/>
  <c r="Z616" i="17"/>
  <c r="Z615" i="17"/>
  <c r="Z614" i="17"/>
  <c r="Z613" i="17"/>
  <c r="Z612" i="17"/>
  <c r="Z611" i="17"/>
  <c r="Z610" i="17"/>
  <c r="Z609" i="17"/>
  <c r="Z608" i="17"/>
  <c r="Z607" i="17"/>
  <c r="Z606" i="17"/>
  <c r="Z605" i="17"/>
  <c r="Z604" i="17"/>
  <c r="Z603" i="17"/>
  <c r="Z602" i="17"/>
  <c r="Z601" i="17"/>
  <c r="Z600" i="17"/>
  <c r="Z599" i="17"/>
  <c r="Z598" i="17"/>
  <c r="Z597" i="17"/>
  <c r="Z596" i="17"/>
  <c r="Z595" i="17"/>
  <c r="Z594" i="17"/>
  <c r="Z593" i="17"/>
  <c r="Z592" i="17"/>
  <c r="Z591" i="17"/>
  <c r="Z590" i="17"/>
  <c r="Z589" i="17"/>
  <c r="Z588" i="17"/>
  <c r="Z587" i="17"/>
  <c r="Z586" i="17"/>
  <c r="Z585" i="17"/>
  <c r="Z584" i="17"/>
  <c r="Z583" i="17"/>
  <c r="Z582" i="17"/>
  <c r="Z581" i="17"/>
  <c r="Z580" i="17"/>
  <c r="Z579" i="17"/>
  <c r="Z578" i="17"/>
  <c r="Z577" i="17"/>
  <c r="Z576" i="17"/>
  <c r="Z575" i="17"/>
  <c r="Z574" i="17"/>
  <c r="Z573" i="17"/>
  <c r="Z572" i="17"/>
  <c r="Z571" i="17"/>
  <c r="Z570" i="17"/>
  <c r="Z569" i="17"/>
  <c r="Z568" i="17"/>
  <c r="Z567" i="17"/>
  <c r="Z566" i="17"/>
  <c r="Z565" i="17"/>
  <c r="Z564" i="17"/>
  <c r="Z563" i="17"/>
  <c r="Z562" i="17"/>
  <c r="Z561" i="17"/>
  <c r="Z560" i="17"/>
  <c r="Z559" i="17"/>
  <c r="Z558" i="17"/>
  <c r="Z557" i="17"/>
  <c r="Z556" i="17"/>
  <c r="Z555" i="17"/>
  <c r="Z554" i="17"/>
  <c r="Z553" i="17"/>
  <c r="Z552" i="17"/>
  <c r="Z551" i="17"/>
  <c r="Z550" i="17"/>
  <c r="Z549" i="17"/>
  <c r="Z548" i="17"/>
  <c r="Z547" i="17"/>
  <c r="Z546" i="17"/>
  <c r="Z545" i="17"/>
  <c r="Z544" i="17"/>
  <c r="Z543" i="17"/>
  <c r="Z542" i="17"/>
  <c r="Z541" i="17"/>
  <c r="Z540" i="17"/>
  <c r="Z539" i="17"/>
  <c r="Z538" i="17"/>
  <c r="Z537" i="17"/>
  <c r="Z536" i="17"/>
  <c r="Z535" i="17"/>
  <c r="Z534" i="17"/>
  <c r="Z533" i="17"/>
  <c r="Z532" i="17"/>
  <c r="Z531" i="17"/>
  <c r="Z530" i="17"/>
  <c r="Z529" i="17"/>
  <c r="Z528" i="17"/>
  <c r="Z527" i="17"/>
  <c r="Z526" i="17"/>
  <c r="Z525" i="17"/>
  <c r="Z524" i="17"/>
  <c r="Z523" i="17"/>
  <c r="Z522" i="17"/>
  <c r="Z521" i="17"/>
  <c r="Z520" i="17"/>
  <c r="Z519" i="17"/>
  <c r="Z518" i="17"/>
  <c r="Y519" i="17"/>
  <c r="Y520" i="17"/>
  <c r="Y521" i="17"/>
  <c r="Y522" i="17"/>
  <c r="Y523" i="17"/>
  <c r="Y524" i="17"/>
  <c r="Y525" i="17"/>
  <c r="Y526" i="17"/>
  <c r="Y527" i="17"/>
  <c r="Y528" i="17"/>
  <c r="Y529" i="17"/>
  <c r="Y530" i="17"/>
  <c r="Y531" i="17"/>
  <c r="Y532" i="17"/>
  <c r="Y533" i="17"/>
  <c r="Y534" i="17"/>
  <c r="Y535" i="17"/>
  <c r="Y536" i="17"/>
  <c r="Y537" i="17"/>
  <c r="Y538" i="17"/>
  <c r="Y539" i="17"/>
  <c r="Y540" i="17"/>
  <c r="Y541" i="17"/>
  <c r="Y542" i="17"/>
  <c r="Y543" i="17"/>
  <c r="Y544" i="17"/>
  <c r="Y545" i="17"/>
  <c r="Y546" i="17"/>
  <c r="Y547" i="17"/>
  <c r="Y548" i="17"/>
  <c r="Y549" i="17"/>
  <c r="Y550" i="17"/>
  <c r="Y551" i="17"/>
  <c r="Y552" i="17"/>
  <c r="Y553" i="17"/>
  <c r="Y554" i="17"/>
  <c r="Y555" i="17"/>
  <c r="Y556" i="17"/>
  <c r="Y557" i="17"/>
  <c r="Y558" i="17"/>
  <c r="Y559" i="17"/>
  <c r="Y560" i="17"/>
  <c r="Y561" i="17"/>
  <c r="Y562" i="17"/>
  <c r="Y563" i="17"/>
  <c r="Y564" i="17"/>
  <c r="Y565" i="17"/>
  <c r="Y566" i="17"/>
  <c r="Y567" i="17"/>
  <c r="Y568" i="17"/>
  <c r="Y569" i="17"/>
  <c r="Y570" i="17"/>
  <c r="Y571" i="17"/>
  <c r="Y572" i="17"/>
  <c r="Y573" i="17"/>
  <c r="Y574" i="17"/>
  <c r="Y575" i="17"/>
  <c r="Y576" i="17"/>
  <c r="Y577" i="17"/>
  <c r="Y578" i="17"/>
  <c r="Y579" i="17"/>
  <c r="Y580" i="17"/>
  <c r="Y581" i="17"/>
  <c r="Y582" i="17"/>
  <c r="Y583" i="17"/>
  <c r="Y584" i="17"/>
  <c r="Y585" i="17"/>
  <c r="Y586" i="17"/>
  <c r="Y587" i="17"/>
  <c r="Y588" i="17"/>
  <c r="Y589" i="17"/>
  <c r="Y590" i="17"/>
  <c r="Y591" i="17"/>
  <c r="Y592" i="17"/>
  <c r="Y593" i="17"/>
  <c r="Y594" i="17"/>
  <c r="Y595" i="17"/>
  <c r="Y596" i="17"/>
  <c r="Y597" i="17"/>
  <c r="Y598" i="17"/>
  <c r="Y599" i="17"/>
  <c r="Y600" i="17"/>
  <c r="Y601" i="17"/>
  <c r="Y602" i="17"/>
  <c r="Y603" i="17"/>
  <c r="Y604" i="17"/>
  <c r="Y605" i="17"/>
  <c r="Y606" i="17"/>
  <c r="Y607" i="17"/>
  <c r="Y608" i="17"/>
  <c r="Y609" i="17"/>
  <c r="Y610" i="17"/>
  <c r="Y611" i="17"/>
  <c r="Y612" i="17"/>
  <c r="Y613" i="17"/>
  <c r="Y614" i="17"/>
  <c r="Y615" i="17"/>
  <c r="Y616" i="17"/>
  <c r="Y617" i="17"/>
  <c r="Y618" i="17"/>
  <c r="Y619" i="17"/>
  <c r="Y620" i="17"/>
  <c r="Y621" i="17"/>
  <c r="Y622" i="17"/>
  <c r="Y623" i="17"/>
  <c r="Y624" i="17"/>
  <c r="Y625" i="17"/>
  <c r="Y626" i="17"/>
  <c r="Y627" i="17"/>
  <c r="Y628" i="17"/>
  <c r="Y629" i="17"/>
  <c r="Y630" i="17"/>
  <c r="Y631" i="17"/>
  <c r="Y632" i="17"/>
  <c r="Y633" i="17"/>
  <c r="Y634" i="17"/>
  <c r="Y635" i="17"/>
  <c r="Y636" i="17"/>
  <c r="Y637" i="17"/>
  <c r="Y638" i="17"/>
  <c r="Y639" i="17"/>
  <c r="Y640" i="17"/>
  <c r="Y641" i="17"/>
  <c r="Y518" i="17"/>
  <c r="X526" i="17"/>
  <c r="Y517" i="17"/>
  <c r="X641" i="17"/>
  <c r="X640" i="17"/>
  <c r="X639" i="17"/>
  <c r="X638" i="17"/>
  <c r="X637" i="17"/>
  <c r="X636" i="17"/>
  <c r="X635" i="17"/>
  <c r="X634" i="17"/>
  <c r="X633" i="17"/>
  <c r="X632" i="17"/>
  <c r="X631" i="17"/>
  <c r="X630" i="17"/>
  <c r="X629" i="17"/>
  <c r="X628" i="17"/>
  <c r="X627" i="17"/>
  <c r="X626" i="17"/>
  <c r="X625" i="17"/>
  <c r="X624" i="17"/>
  <c r="X623" i="17"/>
  <c r="X622" i="17"/>
  <c r="X621" i="17"/>
  <c r="X620" i="17"/>
  <c r="X619" i="17"/>
  <c r="X618" i="17"/>
  <c r="X617" i="17"/>
  <c r="X616" i="17"/>
  <c r="X615" i="17"/>
  <c r="X614" i="17"/>
  <c r="X613" i="17"/>
  <c r="X612" i="17"/>
  <c r="X611" i="17"/>
  <c r="X610" i="17"/>
  <c r="X609" i="17"/>
  <c r="X608" i="17"/>
  <c r="X607" i="17"/>
  <c r="X606" i="17"/>
  <c r="X605" i="17"/>
  <c r="X604" i="17"/>
  <c r="X603" i="17"/>
  <c r="X602" i="17"/>
  <c r="X601" i="17"/>
  <c r="X600" i="17"/>
  <c r="X599" i="17"/>
  <c r="X598" i="17"/>
  <c r="X597" i="17"/>
  <c r="X596" i="17"/>
  <c r="X595" i="17"/>
  <c r="X594" i="17"/>
  <c r="X593" i="17"/>
  <c r="X592" i="17"/>
  <c r="X591" i="17"/>
  <c r="X590" i="17"/>
  <c r="X589" i="17"/>
  <c r="X588" i="17"/>
  <c r="X587" i="17"/>
  <c r="X586" i="17"/>
  <c r="X585" i="17"/>
  <c r="X584" i="17"/>
  <c r="X583" i="17"/>
  <c r="X582" i="17"/>
  <c r="X581" i="17"/>
  <c r="X580" i="17"/>
  <c r="X579" i="17"/>
  <c r="X578" i="17"/>
  <c r="X577" i="17"/>
  <c r="X576" i="17"/>
  <c r="X575" i="17"/>
  <c r="X574" i="17"/>
  <c r="X573" i="17"/>
  <c r="X572" i="17"/>
  <c r="X571" i="17"/>
  <c r="X570" i="17"/>
  <c r="X569" i="17"/>
  <c r="X568" i="17"/>
  <c r="X567" i="17"/>
  <c r="X566" i="17"/>
  <c r="X565" i="17"/>
  <c r="X564" i="17"/>
  <c r="X563" i="17"/>
  <c r="X562" i="17"/>
  <c r="X561" i="17"/>
  <c r="X560" i="17"/>
  <c r="X559" i="17"/>
  <c r="X558" i="17"/>
  <c r="X557" i="17"/>
  <c r="X556" i="17"/>
  <c r="X555" i="17"/>
  <c r="X554" i="17"/>
  <c r="X553" i="17"/>
  <c r="X552" i="17"/>
  <c r="X551" i="17"/>
  <c r="X550" i="17"/>
  <c r="X549" i="17"/>
  <c r="X548" i="17"/>
  <c r="X547" i="17"/>
  <c r="X546" i="17"/>
  <c r="X545" i="17"/>
  <c r="X544" i="17"/>
  <c r="X543" i="17"/>
  <c r="X542" i="17"/>
  <c r="X541" i="17"/>
  <c r="X540" i="17"/>
  <c r="X539" i="17"/>
  <c r="X538" i="17"/>
  <c r="X537" i="17"/>
  <c r="X536" i="17"/>
  <c r="X535" i="17"/>
  <c r="X534" i="17"/>
  <c r="X533" i="17"/>
  <c r="X532" i="17"/>
  <c r="X531" i="17"/>
  <c r="X530" i="17"/>
  <c r="X529" i="17"/>
  <c r="X528" i="17"/>
  <c r="X527" i="17"/>
  <c r="X525" i="17"/>
  <c r="X524" i="17"/>
  <c r="X523" i="17"/>
  <c r="X522" i="17"/>
  <c r="X521" i="17"/>
  <c r="X520" i="17"/>
  <c r="X519" i="17"/>
  <c r="X518" i="17"/>
  <c r="X517" i="17"/>
  <c r="W641" i="17"/>
  <c r="W640" i="17"/>
  <c r="W639" i="17"/>
  <c r="W638" i="17"/>
  <c r="W637" i="17"/>
  <c r="W636" i="17"/>
  <c r="W635" i="17"/>
  <c r="W634" i="17"/>
  <c r="W633" i="17"/>
  <c r="W632" i="17"/>
  <c r="W631" i="17"/>
  <c r="W630" i="17"/>
  <c r="W629" i="17"/>
  <c r="W628" i="17"/>
  <c r="W627" i="17"/>
  <c r="W626" i="17"/>
  <c r="W625" i="17"/>
  <c r="W624" i="17"/>
  <c r="W623" i="17"/>
  <c r="W622" i="17"/>
  <c r="W621" i="17"/>
  <c r="W620" i="17"/>
  <c r="W619" i="17"/>
  <c r="W618" i="17"/>
  <c r="W617" i="17"/>
  <c r="W616" i="17"/>
  <c r="W615" i="17"/>
  <c r="W614" i="17"/>
  <c r="W613" i="17"/>
  <c r="W612" i="17"/>
  <c r="W611" i="17"/>
  <c r="W610" i="17"/>
  <c r="W609" i="17"/>
  <c r="W608" i="17"/>
  <c r="W607" i="17"/>
  <c r="W606" i="17"/>
  <c r="W605" i="17"/>
  <c r="W604" i="17"/>
  <c r="W603" i="17"/>
  <c r="W602" i="17"/>
  <c r="W601" i="17"/>
  <c r="W600" i="17"/>
  <c r="W599" i="17"/>
  <c r="W598" i="17"/>
  <c r="W597" i="17"/>
  <c r="W596" i="17"/>
  <c r="W595" i="17"/>
  <c r="W594" i="17"/>
  <c r="W593" i="17"/>
  <c r="W592" i="17"/>
  <c r="W591" i="17"/>
  <c r="W590" i="17"/>
  <c r="W589" i="17"/>
  <c r="W588" i="17"/>
  <c r="W587" i="17"/>
  <c r="W586" i="17"/>
  <c r="W585" i="17"/>
  <c r="W584" i="17"/>
  <c r="W583" i="17"/>
  <c r="W582" i="17"/>
  <c r="W581" i="17"/>
  <c r="W580" i="17"/>
  <c r="W579" i="17"/>
  <c r="W578" i="17"/>
  <c r="W577" i="17"/>
  <c r="W576" i="17"/>
  <c r="W575" i="17"/>
  <c r="W574" i="17"/>
  <c r="W573" i="17"/>
  <c r="W572" i="17"/>
  <c r="W571" i="17"/>
  <c r="W570" i="17"/>
  <c r="W569" i="17"/>
  <c r="W568" i="17"/>
  <c r="W567" i="17"/>
  <c r="W566" i="17"/>
  <c r="W565" i="17"/>
  <c r="W564" i="17"/>
  <c r="W563" i="17"/>
  <c r="W562" i="17"/>
  <c r="W561" i="17"/>
  <c r="W560" i="17"/>
  <c r="W559" i="17"/>
  <c r="W558" i="17"/>
  <c r="W557" i="17"/>
  <c r="W556" i="17"/>
  <c r="W555" i="17"/>
  <c r="W554" i="17"/>
  <c r="W553" i="17"/>
  <c r="W552" i="17"/>
  <c r="W551" i="17"/>
  <c r="W550" i="17"/>
  <c r="W549" i="17"/>
  <c r="W548" i="17"/>
  <c r="W547" i="17"/>
  <c r="W546" i="17"/>
  <c r="W545" i="17"/>
  <c r="W544" i="17"/>
  <c r="W543" i="17"/>
  <c r="W542" i="17"/>
  <c r="W541" i="17"/>
  <c r="W540" i="17"/>
  <c r="W539" i="17"/>
  <c r="W538" i="17"/>
  <c r="W537" i="17"/>
  <c r="W536" i="17"/>
  <c r="W535" i="17"/>
  <c r="W534" i="17"/>
  <c r="W533" i="17"/>
  <c r="W532" i="17"/>
  <c r="W531" i="17"/>
  <c r="W530" i="17"/>
  <c r="W529" i="17"/>
  <c r="W528" i="17"/>
  <c r="W527" i="17"/>
  <c r="W526" i="17"/>
  <c r="W525" i="17"/>
  <c r="W524" i="17"/>
  <c r="W523" i="17"/>
  <c r="W522" i="17"/>
  <c r="W521" i="17"/>
  <c r="W520" i="17"/>
  <c r="W519" i="17"/>
  <c r="W518" i="17"/>
  <c r="W517" i="17"/>
  <c r="V641" i="17"/>
  <c r="V640" i="17"/>
  <c r="V639" i="17"/>
  <c r="V638" i="17"/>
  <c r="V637" i="17"/>
  <c r="V636" i="17"/>
  <c r="V635" i="17"/>
  <c r="V634" i="17"/>
  <c r="V633" i="17"/>
  <c r="V632" i="17"/>
  <c r="V631" i="17"/>
  <c r="V630" i="17"/>
  <c r="V629" i="17"/>
  <c r="V628" i="17"/>
  <c r="V627" i="17"/>
  <c r="V626" i="17"/>
  <c r="V625" i="17"/>
  <c r="V624" i="17"/>
  <c r="V623" i="17"/>
  <c r="V622" i="17"/>
  <c r="V621" i="17"/>
  <c r="V620" i="17"/>
  <c r="V619" i="17"/>
  <c r="V618" i="17"/>
  <c r="V617" i="17"/>
  <c r="V616" i="17"/>
  <c r="V615" i="17"/>
  <c r="V614" i="17"/>
  <c r="V613" i="17"/>
  <c r="V612" i="17"/>
  <c r="V611" i="17"/>
  <c r="V610" i="17"/>
  <c r="V609" i="17"/>
  <c r="V608" i="17"/>
  <c r="V607" i="17"/>
  <c r="V606" i="17"/>
  <c r="V605" i="17"/>
  <c r="V604" i="17"/>
  <c r="V603" i="17"/>
  <c r="V602" i="17"/>
  <c r="V601" i="17"/>
  <c r="V600" i="17"/>
  <c r="V599" i="17"/>
  <c r="V598" i="17"/>
  <c r="V597" i="17"/>
  <c r="V596" i="17"/>
  <c r="V595" i="17"/>
  <c r="V594" i="17"/>
  <c r="V593" i="17"/>
  <c r="V592" i="17"/>
  <c r="V591" i="17"/>
  <c r="V590" i="17"/>
  <c r="V589" i="17"/>
  <c r="V588" i="17"/>
  <c r="V587" i="17"/>
  <c r="V586" i="17"/>
  <c r="V585" i="17"/>
  <c r="V584" i="17"/>
  <c r="V583" i="17"/>
  <c r="V582" i="17"/>
  <c r="V581" i="17"/>
  <c r="V580" i="17"/>
  <c r="V579" i="17"/>
  <c r="V578" i="17"/>
  <c r="V577" i="17"/>
  <c r="V576" i="17"/>
  <c r="V575" i="17"/>
  <c r="V574" i="17"/>
  <c r="V573" i="17"/>
  <c r="V572" i="17"/>
  <c r="V571" i="17"/>
  <c r="V570" i="17"/>
  <c r="V569" i="17"/>
  <c r="V568" i="17"/>
  <c r="V567" i="17"/>
  <c r="V566" i="17"/>
  <c r="V565" i="17"/>
  <c r="V564" i="17"/>
  <c r="V563" i="17"/>
  <c r="V562" i="17"/>
  <c r="V561" i="17"/>
  <c r="V560" i="17"/>
  <c r="V559" i="17"/>
  <c r="V558" i="17"/>
  <c r="V557" i="17"/>
  <c r="V556" i="17"/>
  <c r="V555" i="17"/>
  <c r="V554" i="17"/>
  <c r="V553" i="17"/>
  <c r="V552" i="17"/>
  <c r="V551" i="17"/>
  <c r="V550" i="17"/>
  <c r="V549" i="17"/>
  <c r="V548" i="17"/>
  <c r="V547" i="17"/>
  <c r="V546" i="17"/>
  <c r="V545" i="17"/>
  <c r="V544" i="17"/>
  <c r="V543" i="17"/>
  <c r="V542" i="17"/>
  <c r="V541" i="17"/>
  <c r="V540" i="17"/>
  <c r="V539" i="17"/>
  <c r="V538" i="17"/>
  <c r="V537" i="17"/>
  <c r="V536" i="17"/>
  <c r="V535" i="17"/>
  <c r="V534" i="17"/>
  <c r="V533" i="17"/>
  <c r="V532" i="17"/>
  <c r="V531" i="17"/>
  <c r="V530" i="17"/>
  <c r="V529" i="17"/>
  <c r="V528" i="17"/>
  <c r="V527" i="17"/>
  <c r="V526" i="17"/>
  <c r="V525" i="17"/>
  <c r="V524" i="17"/>
  <c r="V523" i="17"/>
  <c r="V522" i="17"/>
  <c r="V521" i="17"/>
  <c r="V520" i="17"/>
  <c r="V519" i="17"/>
  <c r="V518" i="17"/>
  <c r="V517" i="17"/>
  <c r="U641" i="17"/>
  <c r="U640" i="17"/>
  <c r="U639" i="17"/>
  <c r="U638" i="17"/>
  <c r="U637" i="17"/>
  <c r="U636" i="17"/>
  <c r="U635" i="17"/>
  <c r="U634" i="17"/>
  <c r="U633" i="17"/>
  <c r="U632" i="17"/>
  <c r="U631" i="17"/>
  <c r="U630" i="17"/>
  <c r="U629" i="17"/>
  <c r="U628" i="17"/>
  <c r="U627" i="17"/>
  <c r="U626" i="17"/>
  <c r="U625" i="17"/>
  <c r="U624" i="17"/>
  <c r="U623" i="17"/>
  <c r="U622" i="17"/>
  <c r="U621" i="17"/>
  <c r="U620" i="17"/>
  <c r="U619" i="17"/>
  <c r="U618" i="17"/>
  <c r="U617" i="17"/>
  <c r="U616" i="17"/>
  <c r="U615" i="17"/>
  <c r="U614" i="17"/>
  <c r="U613" i="17"/>
  <c r="U612" i="17"/>
  <c r="U611" i="17"/>
  <c r="U610" i="17"/>
  <c r="U609" i="17"/>
  <c r="U608" i="17"/>
  <c r="U607" i="17"/>
  <c r="U606" i="17"/>
  <c r="U605" i="17"/>
  <c r="U604" i="17"/>
  <c r="U603" i="17"/>
  <c r="U602" i="17"/>
  <c r="U601" i="17"/>
  <c r="U600" i="17"/>
  <c r="U599" i="17"/>
  <c r="U598" i="17"/>
  <c r="U597" i="17"/>
  <c r="U596" i="17"/>
  <c r="U595" i="17"/>
  <c r="U594" i="17"/>
  <c r="U593" i="17"/>
  <c r="U592" i="17"/>
  <c r="U591" i="17"/>
  <c r="U590" i="17"/>
  <c r="U589" i="17"/>
  <c r="U588" i="17"/>
  <c r="U587" i="17"/>
  <c r="U586" i="17"/>
  <c r="U585" i="17"/>
  <c r="U584" i="17"/>
  <c r="U583" i="17"/>
  <c r="U582" i="17"/>
  <c r="U581" i="17"/>
  <c r="U580" i="17"/>
  <c r="U579" i="17"/>
  <c r="U578" i="17"/>
  <c r="U577" i="17"/>
  <c r="U576" i="17"/>
  <c r="U575" i="17"/>
  <c r="U574" i="17"/>
  <c r="U573" i="17"/>
  <c r="U572" i="17"/>
  <c r="U571" i="17"/>
  <c r="U570" i="17"/>
  <c r="U569" i="17"/>
  <c r="U568" i="17"/>
  <c r="U567" i="17"/>
  <c r="U566" i="17"/>
  <c r="U565" i="17"/>
  <c r="U564" i="17"/>
  <c r="U563" i="17"/>
  <c r="U562" i="17"/>
  <c r="U561" i="17"/>
  <c r="U560" i="17"/>
  <c r="U559" i="17"/>
  <c r="U558" i="17"/>
  <c r="U557" i="17"/>
  <c r="U556" i="17"/>
  <c r="U555" i="17"/>
  <c r="U554" i="17"/>
  <c r="U553" i="17"/>
  <c r="U552" i="17"/>
  <c r="U551" i="17"/>
  <c r="U550" i="17"/>
  <c r="U549" i="17"/>
  <c r="U548" i="17"/>
  <c r="U547" i="17"/>
  <c r="U546" i="17"/>
  <c r="U545" i="17"/>
  <c r="U544" i="17"/>
  <c r="U543" i="17"/>
  <c r="U542" i="17"/>
  <c r="U541" i="17"/>
  <c r="U540" i="17"/>
  <c r="U539" i="17"/>
  <c r="U538" i="17"/>
  <c r="U537" i="17"/>
  <c r="U536" i="17"/>
  <c r="U535" i="17"/>
  <c r="U534" i="17"/>
  <c r="U533" i="17"/>
  <c r="U532" i="17"/>
  <c r="U531" i="17"/>
  <c r="U530" i="17"/>
  <c r="U529" i="17"/>
  <c r="U528" i="17"/>
  <c r="U527" i="17"/>
  <c r="U526" i="17"/>
  <c r="U525" i="17"/>
  <c r="U524" i="17"/>
  <c r="U523" i="17"/>
  <c r="U522" i="17"/>
  <c r="U521" i="17"/>
  <c r="U520" i="17"/>
  <c r="U519" i="17"/>
  <c r="U518" i="17"/>
  <c r="U517" i="17"/>
  <c r="T641" i="17"/>
  <c r="T640" i="17"/>
  <c r="T639" i="17"/>
  <c r="T638" i="17"/>
  <c r="T637" i="17"/>
  <c r="T636" i="17"/>
  <c r="T635" i="17"/>
  <c r="T634" i="17"/>
  <c r="T633" i="17"/>
  <c r="T632" i="17"/>
  <c r="T631" i="17"/>
  <c r="T630" i="17"/>
  <c r="T629" i="17"/>
  <c r="T628" i="17"/>
  <c r="T627" i="17"/>
  <c r="T626" i="17"/>
  <c r="T625" i="17"/>
  <c r="T624" i="17"/>
  <c r="T623" i="17"/>
  <c r="T622" i="17"/>
  <c r="T621" i="17"/>
  <c r="T620" i="17"/>
  <c r="T619" i="17"/>
  <c r="T618" i="17"/>
  <c r="T617" i="17"/>
  <c r="T616" i="17"/>
  <c r="T615" i="17"/>
  <c r="T614" i="17"/>
  <c r="T613" i="17"/>
  <c r="T612" i="17"/>
  <c r="T611" i="17"/>
  <c r="T610" i="17"/>
  <c r="T609" i="17"/>
  <c r="T608" i="17"/>
  <c r="T607" i="17"/>
  <c r="T606" i="17"/>
  <c r="T605" i="17"/>
  <c r="T604" i="17"/>
  <c r="T603" i="17"/>
  <c r="T602" i="17"/>
  <c r="T601" i="17"/>
  <c r="T600" i="17"/>
  <c r="T599" i="17"/>
  <c r="T598" i="17"/>
  <c r="T597" i="17"/>
  <c r="T596" i="17"/>
  <c r="T595" i="17"/>
  <c r="T594" i="17"/>
  <c r="T593" i="17"/>
  <c r="T592" i="17"/>
  <c r="T591" i="17"/>
  <c r="T590" i="17"/>
  <c r="T589" i="17"/>
  <c r="T588" i="17"/>
  <c r="T587" i="17"/>
  <c r="T586" i="17"/>
  <c r="T585" i="17"/>
  <c r="T584" i="17"/>
  <c r="T583" i="17"/>
  <c r="T582" i="17"/>
  <c r="T581" i="17"/>
  <c r="T580" i="17"/>
  <c r="T579" i="17"/>
  <c r="T578" i="17"/>
  <c r="T577" i="17"/>
  <c r="T576" i="17"/>
  <c r="T575" i="17"/>
  <c r="T574" i="17"/>
  <c r="T573" i="17"/>
  <c r="T572" i="17"/>
  <c r="T571" i="17"/>
  <c r="T570" i="17"/>
  <c r="T569" i="17"/>
  <c r="T568" i="17"/>
  <c r="T567" i="17"/>
  <c r="T566" i="17"/>
  <c r="T565" i="17"/>
  <c r="T564" i="17"/>
  <c r="T563" i="17"/>
  <c r="T562" i="17"/>
  <c r="T561" i="17"/>
  <c r="T560" i="17"/>
  <c r="T559" i="17"/>
  <c r="T558" i="17"/>
  <c r="T557" i="17"/>
  <c r="T556" i="17"/>
  <c r="T555" i="17"/>
  <c r="T554" i="17"/>
  <c r="T553" i="17"/>
  <c r="T552" i="17"/>
  <c r="T551" i="17"/>
  <c r="T550" i="17"/>
  <c r="T549" i="17"/>
  <c r="T548" i="17"/>
  <c r="T547" i="17"/>
  <c r="T546" i="17"/>
  <c r="T545" i="17"/>
  <c r="T544" i="17"/>
  <c r="T543" i="17"/>
  <c r="T542" i="17"/>
  <c r="T541" i="17"/>
  <c r="T540" i="17"/>
  <c r="T539" i="17"/>
  <c r="T538" i="17"/>
  <c r="T537" i="17"/>
  <c r="T536" i="17"/>
  <c r="T535" i="17"/>
  <c r="T534" i="17"/>
  <c r="T533" i="17"/>
  <c r="T532" i="17"/>
  <c r="T531" i="17"/>
  <c r="T530" i="17"/>
  <c r="T529" i="17"/>
  <c r="T528" i="17"/>
  <c r="T527" i="17"/>
  <c r="T526" i="17"/>
  <c r="T525" i="17"/>
  <c r="T524" i="17"/>
  <c r="T523" i="17"/>
  <c r="T522" i="17"/>
  <c r="T521" i="17"/>
  <c r="T520" i="17"/>
  <c r="T519" i="17"/>
  <c r="T518" i="17"/>
  <c r="T517" i="17"/>
  <c r="S641" i="17"/>
  <c r="S640" i="17"/>
  <c r="S639" i="17"/>
  <c r="S638" i="17"/>
  <c r="S637" i="17"/>
  <c r="S636" i="17"/>
  <c r="S635" i="17"/>
  <c r="S634" i="17"/>
  <c r="S633" i="17"/>
  <c r="S632" i="17"/>
  <c r="S631" i="17"/>
  <c r="S630" i="17"/>
  <c r="S629" i="17"/>
  <c r="S628" i="17"/>
  <c r="S627" i="17"/>
  <c r="S626" i="17"/>
  <c r="S625" i="17"/>
  <c r="S624" i="17"/>
  <c r="S623" i="17"/>
  <c r="S622" i="17"/>
  <c r="S621" i="17"/>
  <c r="S620" i="17"/>
  <c r="S619" i="17"/>
  <c r="S618" i="17"/>
  <c r="S617" i="17"/>
  <c r="S616" i="17"/>
  <c r="S615" i="17"/>
  <c r="S614" i="17"/>
  <c r="S613" i="17"/>
  <c r="S612" i="17"/>
  <c r="S611" i="17"/>
  <c r="S610" i="17"/>
  <c r="S609" i="17"/>
  <c r="S608" i="17"/>
  <c r="S607" i="17"/>
  <c r="S606" i="17"/>
  <c r="S605" i="17"/>
  <c r="S604" i="17"/>
  <c r="S603" i="17"/>
  <c r="S602" i="17"/>
  <c r="S601" i="17"/>
  <c r="S600" i="17"/>
  <c r="S599" i="17"/>
  <c r="S598" i="17"/>
  <c r="S597" i="17"/>
  <c r="S596" i="17"/>
  <c r="S595" i="17"/>
  <c r="S594" i="17"/>
  <c r="S593" i="17"/>
  <c r="S592" i="17"/>
  <c r="S591" i="17"/>
  <c r="S590" i="17"/>
  <c r="S589" i="17"/>
  <c r="S588" i="17"/>
  <c r="S587" i="17"/>
  <c r="S586" i="17"/>
  <c r="S585" i="17"/>
  <c r="S584" i="17"/>
  <c r="S583" i="17"/>
  <c r="S582" i="17"/>
  <c r="S581" i="17"/>
  <c r="S580" i="17"/>
  <c r="S579" i="17"/>
  <c r="S578" i="17"/>
  <c r="S577" i="17"/>
  <c r="S576" i="17"/>
  <c r="S575" i="17"/>
  <c r="S574" i="17"/>
  <c r="S573" i="17"/>
  <c r="S572" i="17"/>
  <c r="S571" i="17"/>
  <c r="S570" i="17"/>
  <c r="S569" i="17"/>
  <c r="S568" i="17"/>
  <c r="S567" i="17"/>
  <c r="S566" i="17"/>
  <c r="S565" i="17"/>
  <c r="S564" i="17"/>
  <c r="S563" i="17"/>
  <c r="S562" i="17"/>
  <c r="S561" i="17"/>
  <c r="S560" i="17"/>
  <c r="S559" i="17"/>
  <c r="S558" i="17"/>
  <c r="S557" i="17"/>
  <c r="S556" i="17"/>
  <c r="S555" i="17"/>
  <c r="S554" i="17"/>
  <c r="S553" i="17"/>
  <c r="S552" i="17"/>
  <c r="S551" i="17"/>
  <c r="S550" i="17"/>
  <c r="S549" i="17"/>
  <c r="S548" i="17"/>
  <c r="S547" i="17"/>
  <c r="S546" i="17"/>
  <c r="S545" i="17"/>
  <c r="S544" i="17"/>
  <c r="S543" i="17"/>
  <c r="S542" i="17"/>
  <c r="S541" i="17"/>
  <c r="S540" i="17"/>
  <c r="S539" i="17"/>
  <c r="S538" i="17"/>
  <c r="S537" i="17"/>
  <c r="S536" i="17"/>
  <c r="S535" i="17"/>
  <c r="S534" i="17"/>
  <c r="S533" i="17"/>
  <c r="S532" i="17"/>
  <c r="S531" i="17"/>
  <c r="S530" i="17"/>
  <c r="S529" i="17"/>
  <c r="S528" i="17"/>
  <c r="S527" i="17"/>
  <c r="S526" i="17"/>
  <c r="S525" i="17"/>
  <c r="S524" i="17"/>
  <c r="S523" i="17"/>
  <c r="S522" i="17"/>
  <c r="S521" i="17"/>
  <c r="S520" i="17"/>
  <c r="S519" i="17"/>
  <c r="S518" i="17"/>
  <c r="S517" i="17"/>
  <c r="R641" i="17"/>
  <c r="R640" i="17"/>
  <c r="R639" i="17"/>
  <c r="R638" i="17"/>
  <c r="R637" i="17"/>
  <c r="R636" i="17"/>
  <c r="R635" i="17"/>
  <c r="R634" i="17"/>
  <c r="R633" i="17"/>
  <c r="R632" i="17"/>
  <c r="R631" i="17"/>
  <c r="R630" i="17"/>
  <c r="R629" i="17"/>
  <c r="R628" i="17"/>
  <c r="R627" i="17"/>
  <c r="R626" i="17"/>
  <c r="R625" i="17"/>
  <c r="R624" i="17"/>
  <c r="R623" i="17"/>
  <c r="R622" i="17"/>
  <c r="R621" i="17"/>
  <c r="R620" i="17"/>
  <c r="R619" i="17"/>
  <c r="R618" i="17"/>
  <c r="R617" i="17"/>
  <c r="R616" i="17"/>
  <c r="R615" i="17"/>
  <c r="R614" i="17"/>
  <c r="R613" i="17"/>
  <c r="R612" i="17"/>
  <c r="R611" i="17"/>
  <c r="R610" i="17"/>
  <c r="R609" i="17"/>
  <c r="R608" i="17"/>
  <c r="R607" i="17"/>
  <c r="R606" i="17"/>
  <c r="R605" i="17"/>
  <c r="R604" i="17"/>
  <c r="R603" i="17"/>
  <c r="R602" i="17"/>
  <c r="R601" i="17"/>
  <c r="R600" i="17"/>
  <c r="R599" i="17"/>
  <c r="R598" i="17"/>
  <c r="R597" i="17"/>
  <c r="R596" i="17"/>
  <c r="R595" i="17"/>
  <c r="R594" i="17"/>
  <c r="R593" i="17"/>
  <c r="R592" i="17"/>
  <c r="R591" i="17"/>
  <c r="R590" i="17"/>
  <c r="R589" i="17"/>
  <c r="R588" i="17"/>
  <c r="R587" i="17"/>
  <c r="R586" i="17"/>
  <c r="R585" i="17"/>
  <c r="R584" i="17"/>
  <c r="R583" i="17"/>
  <c r="R582" i="17"/>
  <c r="R581" i="17"/>
  <c r="R580" i="17"/>
  <c r="R579" i="17"/>
  <c r="R578" i="17"/>
  <c r="R577" i="17"/>
  <c r="R576" i="17"/>
  <c r="R575" i="17"/>
  <c r="R574" i="17"/>
  <c r="R573" i="17"/>
  <c r="R572" i="17"/>
  <c r="R571" i="17"/>
  <c r="R570" i="17"/>
  <c r="R569" i="17"/>
  <c r="R568" i="17"/>
  <c r="R567" i="17"/>
  <c r="R566" i="17"/>
  <c r="R565" i="17"/>
  <c r="R564" i="17"/>
  <c r="R563" i="17"/>
  <c r="R562" i="17"/>
  <c r="R561" i="17"/>
  <c r="R560" i="17"/>
  <c r="R559" i="17"/>
  <c r="R558" i="17"/>
  <c r="R557" i="17"/>
  <c r="R556" i="17"/>
  <c r="R555" i="17"/>
  <c r="R554" i="17"/>
  <c r="R553" i="17"/>
  <c r="R552" i="17"/>
  <c r="R551" i="17"/>
  <c r="R550" i="17"/>
  <c r="R549" i="17"/>
  <c r="R548" i="17"/>
  <c r="R547" i="17"/>
  <c r="R546" i="17"/>
  <c r="R545" i="17"/>
  <c r="R544" i="17"/>
  <c r="R543" i="17"/>
  <c r="R542" i="17"/>
  <c r="R541" i="17"/>
  <c r="R540" i="17"/>
  <c r="R539" i="17"/>
  <c r="R538" i="17"/>
  <c r="R537" i="17"/>
  <c r="R536" i="17"/>
  <c r="R535" i="17"/>
  <c r="R534" i="17"/>
  <c r="R533" i="17"/>
  <c r="R532" i="17"/>
  <c r="R531" i="17"/>
  <c r="R530" i="17"/>
  <c r="R529" i="17"/>
  <c r="R528" i="17"/>
  <c r="R527" i="17"/>
  <c r="R526" i="17"/>
  <c r="R525" i="17"/>
  <c r="R524" i="17"/>
  <c r="R523" i="17"/>
  <c r="R522" i="17"/>
  <c r="R521" i="17"/>
  <c r="R520" i="17"/>
  <c r="R519" i="17"/>
  <c r="R518" i="17"/>
  <c r="R517" i="17"/>
  <c r="Q641" i="17"/>
  <c r="Q640" i="17"/>
  <c r="Q639" i="17"/>
  <c r="Q638" i="17"/>
  <c r="Q637" i="17"/>
  <c r="Q636" i="17"/>
  <c r="Q635" i="17"/>
  <c r="Q634" i="17"/>
  <c r="Q633" i="17"/>
  <c r="Q632" i="17"/>
  <c r="Q631" i="17"/>
  <c r="Q630" i="17"/>
  <c r="Q629" i="17"/>
  <c r="Q628" i="17"/>
  <c r="Q627" i="17"/>
  <c r="Q626" i="17"/>
  <c r="Q625" i="17"/>
  <c r="Q624" i="17"/>
  <c r="Q623" i="17"/>
  <c r="Q622" i="17"/>
  <c r="Q621" i="17"/>
  <c r="Q620" i="17"/>
  <c r="Q619" i="17"/>
  <c r="Q618" i="17"/>
  <c r="Q617" i="17"/>
  <c r="Q616" i="17"/>
  <c r="Q615" i="17"/>
  <c r="Q614" i="17"/>
  <c r="Q613" i="17"/>
  <c r="Q612" i="17"/>
  <c r="Q611" i="17"/>
  <c r="Q610" i="17"/>
  <c r="Q609" i="17"/>
  <c r="Q608" i="17"/>
  <c r="Q607" i="17"/>
  <c r="Q606" i="17"/>
  <c r="Q605" i="17"/>
  <c r="Q604" i="17"/>
  <c r="Q603" i="17"/>
  <c r="Q602" i="17"/>
  <c r="Q601" i="17"/>
  <c r="Q600" i="17"/>
  <c r="Q599" i="17"/>
  <c r="Q598" i="17"/>
  <c r="Q597" i="17"/>
  <c r="Q596" i="17"/>
  <c r="Q595" i="17"/>
  <c r="Q594" i="17"/>
  <c r="Q593" i="17"/>
  <c r="Q592" i="17"/>
  <c r="Q591" i="17"/>
  <c r="Q590" i="17"/>
  <c r="Q589" i="17"/>
  <c r="Q588" i="17"/>
  <c r="Q587" i="17"/>
  <c r="Q586" i="17"/>
  <c r="Q585" i="17"/>
  <c r="Q584" i="17"/>
  <c r="Q583" i="17"/>
  <c r="Q582" i="17"/>
  <c r="Q581" i="17"/>
  <c r="Q580" i="17"/>
  <c r="Q579" i="17"/>
  <c r="Q578" i="17"/>
  <c r="Q577" i="17"/>
  <c r="Q576" i="17"/>
  <c r="Q575" i="17"/>
  <c r="Q574" i="17"/>
  <c r="Q573" i="17"/>
  <c r="Q572" i="17"/>
  <c r="Q571" i="17"/>
  <c r="Q570" i="17"/>
  <c r="Q569" i="17"/>
  <c r="Q568" i="17"/>
  <c r="Q567" i="17"/>
  <c r="Q566" i="17"/>
  <c r="Q565" i="17"/>
  <c r="Q564" i="17"/>
  <c r="Q563" i="17"/>
  <c r="Q562" i="17"/>
  <c r="Q561" i="17"/>
  <c r="Q560" i="17"/>
  <c r="Q559" i="17"/>
  <c r="Q558" i="17"/>
  <c r="Q557" i="17"/>
  <c r="Q556" i="17"/>
  <c r="Q555" i="17"/>
  <c r="Q554" i="17"/>
  <c r="Q553" i="17"/>
  <c r="Q552" i="17"/>
  <c r="Q551" i="17"/>
  <c r="Q550" i="17"/>
  <c r="Q549" i="17"/>
  <c r="Q548" i="17"/>
  <c r="Q547" i="17"/>
  <c r="Q546" i="17"/>
  <c r="Q545" i="17"/>
  <c r="Q544" i="17"/>
  <c r="Q543" i="17"/>
  <c r="Q542" i="17"/>
  <c r="Q541" i="17"/>
  <c r="Q540" i="17"/>
  <c r="Q539" i="17"/>
  <c r="Q538" i="17"/>
  <c r="Q537" i="17"/>
  <c r="Q536" i="17"/>
  <c r="Q535" i="17"/>
  <c r="Q534" i="17"/>
  <c r="Q533" i="17"/>
  <c r="Q532" i="17"/>
  <c r="Q531" i="17"/>
  <c r="Q530" i="17"/>
  <c r="Q529" i="17"/>
  <c r="Q528" i="17"/>
  <c r="Q527" i="17"/>
  <c r="Q526" i="17"/>
  <c r="Q525" i="17"/>
  <c r="Q524" i="17"/>
  <c r="Q523" i="17"/>
  <c r="Q522" i="17"/>
  <c r="Q521" i="17"/>
  <c r="Q520" i="17"/>
  <c r="Q519" i="17"/>
  <c r="Q518" i="17"/>
  <c r="Q517" i="17"/>
  <c r="P517" i="17"/>
  <c r="P518" i="17"/>
  <c r="P519" i="17"/>
  <c r="P520" i="17"/>
  <c r="P521" i="17"/>
  <c r="P522" i="17"/>
  <c r="P523" i="17"/>
  <c r="P524" i="17"/>
  <c r="P525" i="17"/>
  <c r="P526" i="17"/>
  <c r="P527" i="17"/>
  <c r="P528" i="17"/>
  <c r="P529" i="17"/>
  <c r="P530" i="17"/>
  <c r="P531" i="17"/>
  <c r="P532" i="17"/>
  <c r="P533" i="17"/>
  <c r="P534" i="17"/>
  <c r="P535" i="17"/>
  <c r="P536" i="17"/>
  <c r="P537" i="17"/>
  <c r="P538" i="17"/>
  <c r="P539" i="17"/>
  <c r="P540" i="17"/>
  <c r="P541" i="17"/>
  <c r="P542" i="17"/>
  <c r="P543" i="17"/>
  <c r="P544" i="17"/>
  <c r="P545" i="17"/>
  <c r="P546" i="17"/>
  <c r="P547" i="17"/>
  <c r="P548" i="17"/>
  <c r="P549" i="17"/>
  <c r="P550" i="17"/>
  <c r="P551" i="17"/>
  <c r="P552" i="17"/>
  <c r="P553" i="17"/>
  <c r="P554" i="17"/>
  <c r="P555" i="17"/>
  <c r="P556" i="17"/>
  <c r="P557" i="17"/>
  <c r="P558" i="17"/>
  <c r="P559" i="17"/>
  <c r="P560" i="17"/>
  <c r="P561" i="17"/>
  <c r="P562" i="17"/>
  <c r="P563" i="17"/>
  <c r="P564" i="17"/>
  <c r="P565" i="17"/>
  <c r="P566" i="17"/>
  <c r="P567" i="17"/>
  <c r="P568" i="17"/>
  <c r="P569" i="17"/>
  <c r="P570" i="17"/>
  <c r="P571" i="17"/>
  <c r="P572" i="17"/>
  <c r="P573" i="17"/>
  <c r="P574" i="17"/>
  <c r="P575" i="17"/>
  <c r="P576" i="17"/>
  <c r="P577" i="17"/>
  <c r="P578" i="17"/>
  <c r="P579" i="17"/>
  <c r="P580" i="17"/>
  <c r="P581" i="17"/>
  <c r="P582" i="17"/>
  <c r="P583" i="17"/>
  <c r="P584" i="17"/>
  <c r="P585" i="17"/>
  <c r="P586" i="17"/>
  <c r="P587" i="17"/>
  <c r="P588" i="17"/>
  <c r="P589" i="17"/>
  <c r="P590" i="17"/>
  <c r="P591" i="17"/>
  <c r="P592" i="17"/>
  <c r="P593" i="17"/>
  <c r="P594" i="17"/>
  <c r="P595" i="17"/>
  <c r="P596" i="17"/>
  <c r="P597" i="17"/>
  <c r="P598" i="17"/>
  <c r="P599" i="17"/>
  <c r="P600" i="17"/>
  <c r="P601" i="17"/>
  <c r="P602" i="17"/>
  <c r="P603" i="17"/>
  <c r="P604" i="17"/>
  <c r="P605" i="17"/>
  <c r="P606" i="17"/>
  <c r="P607" i="17"/>
  <c r="P608" i="17"/>
  <c r="P609" i="17"/>
  <c r="P610" i="17"/>
  <c r="P611" i="17"/>
  <c r="P612" i="17"/>
  <c r="P613" i="17"/>
  <c r="P614" i="17"/>
  <c r="P615" i="17"/>
  <c r="P616" i="17"/>
  <c r="P617" i="17"/>
  <c r="P618" i="17"/>
  <c r="P619" i="17"/>
  <c r="P620" i="17"/>
  <c r="P621" i="17"/>
  <c r="P622" i="17"/>
  <c r="P623" i="17"/>
  <c r="P624" i="17"/>
  <c r="P625" i="17"/>
  <c r="P626" i="17"/>
  <c r="P627" i="17"/>
  <c r="P628" i="17"/>
  <c r="P629" i="17"/>
  <c r="P630" i="17"/>
  <c r="P631" i="17"/>
  <c r="P632" i="17"/>
  <c r="P633" i="17"/>
  <c r="P634" i="17"/>
  <c r="P635" i="17"/>
  <c r="P636" i="17"/>
  <c r="P637" i="17"/>
  <c r="P638" i="17"/>
  <c r="P639" i="17"/>
  <c r="P640" i="17"/>
  <c r="P641" i="17"/>
  <c r="O641" i="17"/>
  <c r="O640" i="17"/>
  <c r="O639" i="17"/>
  <c r="O638" i="17"/>
  <c r="O637" i="17"/>
  <c r="O636" i="17"/>
  <c r="O635" i="17"/>
  <c r="O634" i="17"/>
  <c r="O633" i="17"/>
  <c r="O632" i="17"/>
  <c r="O631" i="17"/>
  <c r="O630" i="17"/>
  <c r="O629" i="17"/>
  <c r="O628" i="17"/>
  <c r="O627" i="17"/>
  <c r="O626" i="17"/>
  <c r="O625" i="17"/>
  <c r="O624" i="17"/>
  <c r="O623" i="17"/>
  <c r="O622" i="17"/>
  <c r="O621" i="17"/>
  <c r="O620" i="17"/>
  <c r="O619" i="17"/>
  <c r="O618" i="17"/>
  <c r="O617" i="17"/>
  <c r="O616" i="17"/>
  <c r="O615" i="17"/>
  <c r="O614" i="17"/>
  <c r="O613" i="17"/>
  <c r="O612" i="17"/>
  <c r="O611" i="17"/>
  <c r="O610" i="17"/>
  <c r="O609" i="17"/>
  <c r="O608" i="17"/>
  <c r="O607" i="17"/>
  <c r="O606" i="17"/>
  <c r="O605" i="17"/>
  <c r="O604" i="17"/>
  <c r="O603" i="17"/>
  <c r="O602" i="17"/>
  <c r="O601" i="17"/>
  <c r="O600" i="17"/>
  <c r="O599" i="17"/>
  <c r="O598" i="17"/>
  <c r="O597" i="17"/>
  <c r="O596" i="17"/>
  <c r="O595" i="17"/>
  <c r="O594" i="17"/>
  <c r="O593" i="17"/>
  <c r="O592" i="17"/>
  <c r="O591" i="17"/>
  <c r="O590" i="17"/>
  <c r="O589" i="17"/>
  <c r="O588" i="17"/>
  <c r="O587" i="17"/>
  <c r="O586" i="17"/>
  <c r="O585" i="17"/>
  <c r="O584" i="17"/>
  <c r="O583" i="17"/>
  <c r="O582" i="17"/>
  <c r="O581" i="17"/>
  <c r="O580" i="17"/>
  <c r="O579" i="17"/>
  <c r="O578" i="17"/>
  <c r="O577" i="17"/>
  <c r="O576" i="17"/>
  <c r="O575" i="17"/>
  <c r="O574" i="17"/>
  <c r="O573" i="17"/>
  <c r="O572" i="17"/>
  <c r="O571" i="17"/>
  <c r="O570" i="17"/>
  <c r="O569" i="17"/>
  <c r="O568" i="17"/>
  <c r="O567" i="17"/>
  <c r="O566" i="17"/>
  <c r="O565" i="17"/>
  <c r="O564" i="17"/>
  <c r="O563" i="17"/>
  <c r="O562" i="17"/>
  <c r="O561" i="17"/>
  <c r="O560" i="17"/>
  <c r="O559" i="17"/>
  <c r="O558" i="17"/>
  <c r="O557" i="17"/>
  <c r="O556" i="17"/>
  <c r="O555" i="17"/>
  <c r="O554" i="17"/>
  <c r="O553" i="17"/>
  <c r="O552" i="17"/>
  <c r="O551" i="17"/>
  <c r="O550" i="17"/>
  <c r="O549" i="17"/>
  <c r="O548" i="17"/>
  <c r="O547" i="17"/>
  <c r="O546" i="17"/>
  <c r="O545" i="17"/>
  <c r="O544" i="17"/>
  <c r="O543" i="17"/>
  <c r="O542" i="17"/>
  <c r="O541" i="17"/>
  <c r="O540" i="17"/>
  <c r="O539" i="17"/>
  <c r="O538" i="17"/>
  <c r="O537" i="17"/>
  <c r="O536" i="17"/>
  <c r="O535" i="17"/>
  <c r="O534" i="17"/>
  <c r="O533" i="17"/>
  <c r="O532" i="17"/>
  <c r="O531" i="17"/>
  <c r="O530" i="17"/>
  <c r="O529" i="17"/>
  <c r="O528" i="17"/>
  <c r="O527" i="17"/>
  <c r="O526" i="17"/>
  <c r="O525" i="17"/>
  <c r="O524" i="17"/>
  <c r="O523" i="17"/>
  <c r="O522" i="17"/>
  <c r="O521" i="17"/>
  <c r="O520" i="17"/>
  <c r="O519" i="17"/>
  <c r="O518" i="17"/>
  <c r="O517" i="17"/>
  <c r="N641" i="17"/>
  <c r="N640" i="17"/>
  <c r="N639" i="17"/>
  <c r="N638" i="17"/>
  <c r="N637" i="17"/>
  <c r="N636" i="17"/>
  <c r="N635" i="17"/>
  <c r="N634" i="17"/>
  <c r="N633" i="17"/>
  <c r="N632" i="17"/>
  <c r="N631" i="17"/>
  <c r="N630" i="17"/>
  <c r="N629" i="17"/>
  <c r="N628" i="17"/>
  <c r="N627" i="17"/>
  <c r="N626" i="17"/>
  <c r="N625" i="17"/>
  <c r="N624" i="17"/>
  <c r="N623" i="17"/>
  <c r="N622" i="17"/>
  <c r="N621" i="17"/>
  <c r="N620" i="17"/>
  <c r="N619" i="17"/>
  <c r="N618" i="17"/>
  <c r="N617" i="17"/>
  <c r="N616" i="17"/>
  <c r="N615" i="17"/>
  <c r="N614" i="17"/>
  <c r="N613" i="17"/>
  <c r="N612" i="17"/>
  <c r="N611" i="17"/>
  <c r="N610" i="17"/>
  <c r="N609" i="17"/>
  <c r="N608" i="17"/>
  <c r="N607" i="17"/>
  <c r="N606" i="17"/>
  <c r="N605" i="17"/>
  <c r="N604" i="17"/>
  <c r="N603" i="17"/>
  <c r="N602" i="17"/>
  <c r="N601" i="17"/>
  <c r="N600" i="17"/>
  <c r="N599" i="17"/>
  <c r="N598" i="17"/>
  <c r="N597" i="17"/>
  <c r="N596" i="17"/>
  <c r="N595" i="17"/>
  <c r="N594" i="17"/>
  <c r="N593" i="17"/>
  <c r="N592" i="17"/>
  <c r="N591" i="17"/>
  <c r="N590" i="17"/>
  <c r="N589" i="17"/>
  <c r="N588" i="17"/>
  <c r="N587" i="17"/>
  <c r="N586" i="17"/>
  <c r="N585" i="17"/>
  <c r="N584" i="17"/>
  <c r="N583" i="17"/>
  <c r="N582" i="17"/>
  <c r="N581" i="17"/>
  <c r="N580" i="17"/>
  <c r="N579" i="17"/>
  <c r="N578" i="17"/>
  <c r="N577" i="17"/>
  <c r="N576" i="17"/>
  <c r="N575" i="17"/>
  <c r="N574" i="17"/>
  <c r="N573" i="17"/>
  <c r="N572" i="17"/>
  <c r="N571" i="17"/>
  <c r="N570" i="17"/>
  <c r="N569" i="17"/>
  <c r="N568" i="17"/>
  <c r="N567" i="17"/>
  <c r="N566" i="17"/>
  <c r="N565" i="17"/>
  <c r="N564" i="17"/>
  <c r="N563" i="17"/>
  <c r="N562" i="17"/>
  <c r="N561" i="17"/>
  <c r="N560" i="17"/>
  <c r="N559" i="17"/>
  <c r="N558" i="17"/>
  <c r="N557" i="17"/>
  <c r="N556" i="17"/>
  <c r="N555" i="17"/>
  <c r="N554" i="17"/>
  <c r="N553" i="17"/>
  <c r="N552" i="17"/>
  <c r="N551" i="17"/>
  <c r="N550" i="17"/>
  <c r="N549" i="17"/>
  <c r="N548" i="17"/>
  <c r="N547" i="17"/>
  <c r="N546" i="17"/>
  <c r="N545" i="17"/>
  <c r="N544" i="17"/>
  <c r="N543" i="17"/>
  <c r="N542" i="17"/>
  <c r="N541" i="17"/>
  <c r="N540" i="17"/>
  <c r="N539" i="17"/>
  <c r="N538" i="17"/>
  <c r="N537" i="17"/>
  <c r="N536" i="17"/>
  <c r="N535" i="17"/>
  <c r="N534" i="17"/>
  <c r="N533" i="17"/>
  <c r="N532" i="17"/>
  <c r="N531" i="17"/>
  <c r="N530" i="17"/>
  <c r="N529" i="17"/>
  <c r="N528" i="17"/>
  <c r="N527" i="17"/>
  <c r="N526" i="17"/>
  <c r="N525" i="17"/>
  <c r="N524" i="17"/>
  <c r="N523" i="17"/>
  <c r="N522" i="17"/>
  <c r="N521" i="17"/>
  <c r="N520" i="17"/>
  <c r="N519" i="17"/>
  <c r="N518" i="17"/>
  <c r="N517" i="17"/>
  <c r="M517" i="17"/>
  <c r="M518" i="17"/>
  <c r="M519" i="17"/>
  <c r="M520" i="17"/>
  <c r="M521" i="17"/>
  <c r="M522" i="17"/>
  <c r="M523" i="17"/>
  <c r="M524" i="17"/>
  <c r="M525" i="17"/>
  <c r="M526" i="17"/>
  <c r="M527" i="17"/>
  <c r="M528" i="17"/>
  <c r="M529" i="17"/>
  <c r="M530" i="17"/>
  <c r="M531" i="17"/>
  <c r="M532" i="17"/>
  <c r="M533" i="17"/>
  <c r="M534" i="17"/>
  <c r="M535" i="17"/>
  <c r="M536" i="17"/>
  <c r="M537" i="17"/>
  <c r="M538" i="17"/>
  <c r="M539" i="17"/>
  <c r="M540" i="17"/>
  <c r="M541" i="17"/>
  <c r="M542" i="17"/>
  <c r="M543" i="17"/>
  <c r="M544" i="17"/>
  <c r="M545" i="17"/>
  <c r="M546" i="17"/>
  <c r="M547" i="17"/>
  <c r="M548" i="17"/>
  <c r="M549" i="17"/>
  <c r="M550" i="17"/>
  <c r="M551" i="17"/>
  <c r="M552" i="17"/>
  <c r="M553" i="17"/>
  <c r="M554" i="17"/>
  <c r="M555" i="17"/>
  <c r="M556" i="17"/>
  <c r="M557" i="17"/>
  <c r="M558" i="17"/>
  <c r="M559" i="17"/>
  <c r="M560" i="17"/>
  <c r="M561" i="17"/>
  <c r="M562" i="17"/>
  <c r="M563" i="17"/>
  <c r="M564" i="17"/>
  <c r="M565" i="17"/>
  <c r="M566" i="17"/>
  <c r="M567" i="17"/>
  <c r="M568" i="17"/>
  <c r="M569" i="17"/>
  <c r="M570" i="17"/>
  <c r="M571" i="17"/>
  <c r="M572" i="17"/>
  <c r="M573" i="17"/>
  <c r="M574" i="17"/>
  <c r="M575" i="17"/>
  <c r="M576" i="17"/>
  <c r="M577" i="17"/>
  <c r="M578" i="17"/>
  <c r="M579" i="17"/>
  <c r="M580" i="17"/>
  <c r="M581" i="17"/>
  <c r="M582" i="17"/>
  <c r="M583" i="17"/>
  <c r="M584" i="17"/>
  <c r="M585" i="17"/>
  <c r="M586" i="17"/>
  <c r="M587" i="17"/>
  <c r="M588" i="17"/>
  <c r="M589" i="17"/>
  <c r="M590" i="17"/>
  <c r="M591" i="17"/>
  <c r="M592" i="17"/>
  <c r="M593" i="17"/>
  <c r="M594" i="17"/>
  <c r="M595" i="17"/>
  <c r="M596" i="17"/>
  <c r="M597" i="17"/>
  <c r="M598" i="17"/>
  <c r="M599" i="17"/>
  <c r="M600" i="17"/>
  <c r="M601" i="17"/>
  <c r="M602" i="17"/>
  <c r="M603" i="17"/>
  <c r="M604" i="17"/>
  <c r="M605" i="17"/>
  <c r="M606" i="17"/>
  <c r="M607" i="17"/>
  <c r="M608" i="17"/>
  <c r="M609" i="17"/>
  <c r="M610" i="17"/>
  <c r="M611" i="17"/>
  <c r="M612" i="17"/>
  <c r="M613" i="17"/>
  <c r="M614" i="17"/>
  <c r="M615" i="17"/>
  <c r="M616" i="17"/>
  <c r="M617" i="17"/>
  <c r="M618" i="17"/>
  <c r="M619" i="17"/>
  <c r="M620" i="17"/>
  <c r="M621" i="17"/>
  <c r="M622" i="17"/>
  <c r="M623" i="17"/>
  <c r="M624" i="17"/>
  <c r="M625" i="17"/>
  <c r="M626" i="17"/>
  <c r="M627" i="17"/>
  <c r="M628" i="17"/>
  <c r="M629" i="17"/>
  <c r="M630" i="17"/>
  <c r="M631" i="17"/>
  <c r="M632" i="17"/>
  <c r="M633" i="17"/>
  <c r="M634" i="17"/>
  <c r="M635" i="17"/>
  <c r="M636" i="17"/>
  <c r="M637" i="17"/>
  <c r="M638" i="17"/>
  <c r="M639" i="17"/>
  <c r="M640" i="17"/>
  <c r="M641" i="17"/>
  <c r="L517" i="17"/>
  <c r="L518" i="17"/>
  <c r="L519" i="17"/>
  <c r="L520" i="17"/>
  <c r="L521" i="17"/>
  <c r="L522" i="17"/>
  <c r="L523" i="17"/>
  <c r="L524" i="17"/>
  <c r="L525" i="17"/>
  <c r="L526" i="17"/>
  <c r="L527" i="17"/>
  <c r="L528" i="17"/>
  <c r="L529" i="17"/>
  <c r="L530" i="17"/>
  <c r="L531" i="17"/>
  <c r="L532" i="17"/>
  <c r="L533" i="17"/>
  <c r="L534" i="17"/>
  <c r="L535" i="17"/>
  <c r="L536" i="17"/>
  <c r="L537" i="17"/>
  <c r="L538" i="17"/>
  <c r="L539" i="17"/>
  <c r="L540" i="17"/>
  <c r="L541" i="17"/>
  <c r="L542" i="17"/>
  <c r="L543" i="17"/>
  <c r="L544" i="17"/>
  <c r="L545" i="17"/>
  <c r="L546" i="17"/>
  <c r="L547" i="17"/>
  <c r="L548" i="17"/>
  <c r="L549" i="17"/>
  <c r="L550" i="17"/>
  <c r="L551" i="17"/>
  <c r="L552" i="17"/>
  <c r="L553" i="17"/>
  <c r="L554" i="17"/>
  <c r="L555" i="17"/>
  <c r="L556" i="17"/>
  <c r="L557" i="17"/>
  <c r="L558" i="17"/>
  <c r="L559" i="17"/>
  <c r="L560" i="17"/>
  <c r="L561" i="17"/>
  <c r="L562" i="17"/>
  <c r="L563" i="17"/>
  <c r="L564" i="17"/>
  <c r="L565" i="17"/>
  <c r="L566" i="17"/>
  <c r="L567" i="17"/>
  <c r="L568" i="17"/>
  <c r="L569" i="17"/>
  <c r="L570" i="17"/>
  <c r="L571" i="17"/>
  <c r="L572" i="17"/>
  <c r="L573" i="17"/>
  <c r="L574" i="17"/>
  <c r="L575" i="17"/>
  <c r="L576" i="17"/>
  <c r="L577" i="17"/>
  <c r="L578" i="17"/>
  <c r="L579" i="17"/>
  <c r="L580" i="17"/>
  <c r="L581" i="17"/>
  <c r="L582" i="17"/>
  <c r="L583" i="17"/>
  <c r="L584" i="17"/>
  <c r="L585" i="17"/>
  <c r="L586" i="17"/>
  <c r="L587" i="17"/>
  <c r="L588" i="17"/>
  <c r="L589" i="17"/>
  <c r="L590" i="17"/>
  <c r="L591" i="17"/>
  <c r="L592" i="17"/>
  <c r="L593" i="17"/>
  <c r="L594" i="17"/>
  <c r="L595" i="17"/>
  <c r="L596" i="17"/>
  <c r="L597" i="17"/>
  <c r="L598" i="17"/>
  <c r="L599" i="17"/>
  <c r="L600" i="17"/>
  <c r="L601" i="17"/>
  <c r="L602" i="17"/>
  <c r="L603" i="17"/>
  <c r="L604" i="17"/>
  <c r="L605" i="17"/>
  <c r="L606" i="17"/>
  <c r="L607" i="17"/>
  <c r="L608" i="17"/>
  <c r="L609" i="17"/>
  <c r="L610" i="17"/>
  <c r="L611" i="17"/>
  <c r="L612" i="17"/>
  <c r="L613" i="17"/>
  <c r="L614" i="17"/>
  <c r="L615" i="17"/>
  <c r="L616" i="17"/>
  <c r="L617" i="17"/>
  <c r="L618" i="17"/>
  <c r="L619" i="17"/>
  <c r="L620" i="17"/>
  <c r="L621" i="17"/>
  <c r="L622" i="17"/>
  <c r="L623" i="17"/>
  <c r="L624" i="17"/>
  <c r="L625" i="17"/>
  <c r="L626" i="17"/>
  <c r="L627" i="17"/>
  <c r="L628" i="17"/>
  <c r="L629" i="17"/>
  <c r="L630" i="17"/>
  <c r="L631" i="17"/>
  <c r="L632" i="17"/>
  <c r="L633" i="17"/>
  <c r="L634" i="17"/>
  <c r="L635" i="17"/>
  <c r="L636" i="17"/>
  <c r="L637" i="17"/>
  <c r="L638" i="17"/>
  <c r="L639" i="17"/>
  <c r="L640" i="17"/>
  <c r="L641" i="17"/>
</calcChain>
</file>

<file path=xl/sharedStrings.xml><?xml version="1.0" encoding="utf-8"?>
<sst xmlns="http://schemas.openxmlformats.org/spreadsheetml/2006/main" count="8788" uniqueCount="2050">
  <si>
    <t>Counties</t>
  </si>
  <si>
    <t>Outreach Types</t>
  </si>
  <si>
    <t>Mobile Providers</t>
  </si>
  <si>
    <t>Abbeville</t>
  </si>
  <si>
    <t>Training</t>
  </si>
  <si>
    <t>AnMed</t>
  </si>
  <si>
    <t>Aiken</t>
  </si>
  <si>
    <t>Check In</t>
  </si>
  <si>
    <t>Beaufort Memorial Mobile Wellness Unit</t>
  </si>
  <si>
    <t>Allendale</t>
  </si>
  <si>
    <t>MDR/ BER</t>
  </si>
  <si>
    <t>Clemson Rural Health</t>
  </si>
  <si>
    <t>Anderson</t>
  </si>
  <si>
    <t>Mobile Event</t>
  </si>
  <si>
    <t>Clemson Prisma PALSS</t>
  </si>
  <si>
    <t>Bamberg</t>
  </si>
  <si>
    <t>Community Event</t>
  </si>
  <si>
    <t>Conway Medical Center</t>
  </si>
  <si>
    <t>Barnwell</t>
  </si>
  <si>
    <t>Planning/ Development</t>
  </si>
  <si>
    <t>Invision Diagnostics</t>
  </si>
  <si>
    <t>Beaufort</t>
  </si>
  <si>
    <t>Provider Recruitment</t>
  </si>
  <si>
    <t>LMC</t>
  </si>
  <si>
    <t>Berkeley</t>
  </si>
  <si>
    <t>Monthly Office Hours</t>
  </si>
  <si>
    <t>McLeod Health</t>
  </si>
  <si>
    <t>Calhoun</t>
  </si>
  <si>
    <t>Duplicate Client</t>
  </si>
  <si>
    <t>MUSC Hollings</t>
  </si>
  <si>
    <t>Charleston</t>
  </si>
  <si>
    <t>MUSC Mobile Health</t>
  </si>
  <si>
    <t>Cherokee</t>
  </si>
  <si>
    <t>MUSC Orangeburg</t>
  </si>
  <si>
    <t>Chester</t>
  </si>
  <si>
    <t>Prisma-Midlands</t>
  </si>
  <si>
    <t>Chesterfield</t>
  </si>
  <si>
    <t>Prisma Upstate</t>
  </si>
  <si>
    <t>Clarendon</t>
  </si>
  <si>
    <t>Self-Regional</t>
  </si>
  <si>
    <t>Colleton</t>
  </si>
  <si>
    <t>Spartanburg Regional</t>
  </si>
  <si>
    <t>Darlington</t>
  </si>
  <si>
    <t>Dillon</t>
  </si>
  <si>
    <t>Dorchester</t>
  </si>
  <si>
    <t>Edgefield</t>
  </si>
  <si>
    <t>Fairfield</t>
  </si>
  <si>
    <t>Florence</t>
  </si>
  <si>
    <t>Georgetown</t>
  </si>
  <si>
    <t>Greenville</t>
  </si>
  <si>
    <t>Greenwood</t>
  </si>
  <si>
    <t>Hampton</t>
  </si>
  <si>
    <t>Horry</t>
  </si>
  <si>
    <t>Jasper</t>
  </si>
  <si>
    <t>Kershaw</t>
  </si>
  <si>
    <t>Lancaster</t>
  </si>
  <si>
    <t>Laurens</t>
  </si>
  <si>
    <t>Lee</t>
  </si>
  <si>
    <t>Lexington</t>
  </si>
  <si>
    <t>Lowcountry</t>
  </si>
  <si>
    <t>Marion</t>
  </si>
  <si>
    <t>Marlboro</t>
  </si>
  <si>
    <t>McCormick</t>
  </si>
  <si>
    <t>Moore</t>
  </si>
  <si>
    <t>Midlands</t>
  </si>
  <si>
    <t>Midlands/ Pee Dee</t>
  </si>
  <si>
    <t>Newberry</t>
  </si>
  <si>
    <t>Oconee</t>
  </si>
  <si>
    <t>Orangeburg</t>
  </si>
  <si>
    <t>Pee Dee</t>
  </si>
  <si>
    <t>Pickens</t>
  </si>
  <si>
    <t>Richland</t>
  </si>
  <si>
    <t>Saluda</t>
  </si>
  <si>
    <t>Spartanburg</t>
  </si>
  <si>
    <t>Statewide</t>
  </si>
  <si>
    <t>Sumter</t>
  </si>
  <si>
    <t>Union</t>
  </si>
  <si>
    <t>Upstate</t>
  </si>
  <si>
    <t>Williamsburg</t>
  </si>
  <si>
    <t>York </t>
  </si>
  <si>
    <t>County/ Name</t>
  </si>
  <si>
    <t>Address</t>
  </si>
  <si>
    <t>Phone Number</t>
  </si>
  <si>
    <t>County</t>
  </si>
  <si>
    <t> </t>
  </si>
  <si>
    <t>Calhoun Falls Family Practice Center</t>
  </si>
  <si>
    <t>535 Jackson Street, Calhoun Falls, SC 29628</t>
  </si>
  <si>
    <t>864-418-8578</t>
  </si>
  <si>
    <t>https://www.carolinahealthcenters.org/calhounfallsfamilypractice</t>
  </si>
  <si>
    <t>CHC at Abbeville MHC</t>
  </si>
  <si>
    <t>101 Commercial Dr RM 8, 11, Abbeville, SC 29620</t>
  </si>
  <si>
    <t>864-330-8240</t>
  </si>
  <si>
    <t>Aiken Family Medicine</t>
  </si>
  <si>
    <t>209 Abbeville Ave NW, Aiken, SC 29801</t>
  </si>
  <si>
    <t>803-306-1433</t>
  </si>
  <si>
    <t>https://npin.cdc.gov/organization/low-country-health-care-system-5</t>
  </si>
  <si>
    <t>Christ Community Health Services - Laney Walker</t>
  </si>
  <si>
    <t>1226 D'Antignac Street, Augusta, GA 30901</t>
  </si>
  <si>
    <t>706-922-0600</t>
  </si>
  <si>
    <t>https://www.cchsaugusta.org/</t>
  </si>
  <si>
    <t>Christ Community Health Services - Olde Town</t>
  </si>
  <si>
    <t>127 Telfair Street, Augusta, GA 30901</t>
  </si>
  <si>
    <t>Christ Community Health - Peach Orchard</t>
  </si>
  <si>
    <t>2604 Peach Orchard Rd # 200, Augusta, GA 30906</t>
  </si>
  <si>
    <t>706-396-1493</t>
  </si>
  <si>
    <t>Christ Community Health Pediatrics</t>
  </si>
  <si>
    <t>1238 D'Antignac St, Augusta, GA 30901</t>
  </si>
  <si>
    <t>706-396-1496</t>
  </si>
  <si>
    <t>https://www.cchsaugusta.org/childrens-health/</t>
  </si>
  <si>
    <t>Clyburn Center for Primary Care</t>
  </si>
  <si>
    <t>1000 Clyburn Place, Aiken, SC 29801</t>
  </si>
  <si>
    <t>(803) 380-7000</t>
  </si>
  <si>
    <t>https://ruralhs.org/</t>
  </si>
  <si>
    <t>Emanuel-McClain Women &amp; Children's Center</t>
  </si>
  <si>
    <t>995 Clyburn Pl, Aiken, SC 29801</t>
  </si>
  <si>
    <t>803-380-7000</t>
  </si>
  <si>
    <t>Family Health Center- Darlington Drive</t>
  </si>
  <si>
    <t>120 Darlington Drive, Aiken, SC 29803</t>
  </si>
  <si>
    <t>HopeHealth Lower Savannah</t>
  </si>
  <si>
    <t>150 University Parkway, Aiken, SC 29801</t>
  </si>
  <si>
    <t>803-643-1977</t>
  </si>
  <si>
    <t>https://www.hope-health.org/locations-list/hopehealth-aiken-sc/</t>
  </si>
  <si>
    <t>Rural Health Services</t>
  </si>
  <si>
    <t>4645 Augusta Road, Beech Island, SC 29842</t>
  </si>
  <si>
    <t>Low Country Health Care</t>
  </si>
  <si>
    <t>333 Revolutionary Trail, Fairfax, SC 29827</t>
  </si>
  <si>
    <t>803-632-2533</t>
  </si>
  <si>
    <t>https://www.lowcountryhealthcaresystem.com/</t>
  </si>
  <si>
    <t>Sycamore Health Care, LLC</t>
  </si>
  <si>
    <t>7205 Buford's Bridge Hwy, Sycamore, SC 29846</t>
  </si>
  <si>
    <t>803-632-3900</t>
  </si>
  <si>
    <t>https://npidb.org/organizations/physician_assistants/family_363lf0000x/1073836383.aspx</t>
  </si>
  <si>
    <t>Anderson Free Clinic</t>
  </si>
  <si>
    <t>414 North Fant Street, Anderson, SC 29621</t>
  </si>
  <si>
    <t>864-512-7820</t>
  </si>
  <si>
    <t>https://andersonfreeclinic.org/</t>
  </si>
  <si>
    <t>Foothills Community Health Care Anderson</t>
  </si>
  <si>
    <t>864-224-0822</t>
  </si>
  <si>
    <t>https://www.myfchc.org/</t>
  </si>
  <si>
    <t>Bamberg Specialty Services</t>
  </si>
  <si>
    <t>185 McGee Street, Bamberg, SC 29003</t>
  </si>
  <si>
    <t>803-956-6100</t>
  </si>
  <si>
    <t>https://www.lowcountryhealthcaresystem.com/locations.html</t>
  </si>
  <si>
    <t>Denmark Medical Center</t>
  </si>
  <si>
    <t>5616 Carolina Highway, Denmark, SC 29042</t>
  </si>
  <si>
    <t>803-531-6900</t>
  </si>
  <si>
    <t>https://myfhc.org/</t>
  </si>
  <si>
    <t>Bamberg Family Practice</t>
  </si>
  <si>
    <t>2113 Main Hwy, Bamberg, SC 29003</t>
  </si>
  <si>
    <t>803-245-5168</t>
  </si>
  <si>
    <t>https://www.bambergfamily.com/</t>
  </si>
  <si>
    <t>MUSC Health Primary Care Bamberg</t>
  </si>
  <si>
    <t>3488 Main Hwy, Bamberg, SC 29003</t>
  </si>
  <si>
    <t>803-395-3600</t>
  </si>
  <si>
    <t>https://www.getcare.muschealth.org/locations/sc/bamberg/musc-health-primary-care-bambergdep-10103101?y_source=1_ODI2ODM4NDctNzE1LWxvY2F0aW9uLndlYnNpdGU%3D</t>
  </si>
  <si>
    <t>Padgett Family Practice</t>
  </si>
  <si>
    <t>526 North Street, Bamberg, SC 29003</t>
  </si>
  <si>
    <t>803-245-2433</t>
  </si>
  <si>
    <t>Barnwell Family Medicine</t>
  </si>
  <si>
    <t>86 Wren Street, Barnwell, SC 29812</t>
  </si>
  <si>
    <t>803-259-5762</t>
  </si>
  <si>
    <t>Barnwell Family Specialty Services</t>
  </si>
  <si>
    <t>124 Wren Street, Barnwell, SC 29812</t>
  </si>
  <si>
    <t>Family Medical Center of Blackville</t>
  </si>
  <si>
    <t>130 Baker Street, Blackville, SC 29817</t>
  </si>
  <si>
    <t>803-284-1045</t>
  </si>
  <si>
    <t>Williston Family Medicine</t>
  </si>
  <si>
    <t>13649 Church Street, Williston, SC 29853</t>
  </si>
  <si>
    <t>803-266-0060</t>
  </si>
  <si>
    <t>Beaufort County Memorial Hospital</t>
  </si>
  <si>
    <t>955 Ribaut Road, Beaufort, SC 29902</t>
  </si>
  <si>
    <t>843-522-5200</t>
  </si>
  <si>
    <t>https://www.bmhsc.org/location/beaufort-memorial-hospital</t>
  </si>
  <si>
    <t>Beaufort Memorial Direct Primary Care</t>
  </si>
  <si>
    <t>1680 Ribaut Rd, Suite A, Port Royal, SC 29935</t>
  </si>
  <si>
    <t>843-522-7190</t>
  </si>
  <si>
    <t>https://www.bmhsc.org/location/beaufort-memorial-direct-primary-care</t>
  </si>
  <si>
    <t>Bluffton Jasper Volunteers in Medicine</t>
  </si>
  <si>
    <t>29 Plantation Park Dr. Bldg. 600, Bluffton, SC 29910</t>
  </si>
  <si>
    <t>843-706-7090</t>
  </si>
  <si>
    <t>https://bjvim.org/</t>
  </si>
  <si>
    <t>Good Neighbor Medical Clinic</t>
  </si>
  <si>
    <t>974 Ribaut Road, Beaufort, SC 29902</t>
  </si>
  <si>
    <t>843-470-9088</t>
  </si>
  <si>
    <t>https://gnfmcbeaufort.org/</t>
  </si>
  <si>
    <t>Low Country Medical Care</t>
  </si>
  <si>
    <t>MUSC Health at Beaufort Memorial Okatie Medical Pavilion</t>
  </si>
  <si>
    <t>122 Okatie Center Blvd N Suite 230, Okatie, SC 29909</t>
  </si>
  <si>
    <t>843-876-0727</t>
  </si>
  <si>
    <t>https://www.getcare.muschealth.org/locations/sc/okatie/musc-health-at-beaufort-memorial-okatie-medical-paviliondep-fac188?y_source=1_MTg0ODY0MTAtNzE1LWxvY2F0aW9uLndlYnNpdGU%3D</t>
  </si>
  <si>
    <t>Port Royal Medical Center</t>
  </si>
  <si>
    <t>1320 Ribaut Rd, Port Royal, SC 29935</t>
  </si>
  <si>
    <t>843-986-0900</t>
  </si>
  <si>
    <t>https://www.bjhchs.org/locations/port-royal-medical-center</t>
  </si>
  <si>
    <t>Port Royal OB/GYN</t>
  </si>
  <si>
    <t>1264 Ribaut Rd. Suite 200, Beaufort, SC 29935</t>
  </si>
  <si>
    <t>843-524-2466</t>
  </si>
  <si>
    <t>https://www.bjhchs.org/locations/port-royal-ob</t>
  </si>
  <si>
    <t>Sheldon Medical Center</t>
  </si>
  <si>
    <t>211 Paige Point Road, Sheldon, SC 29941</t>
  </si>
  <si>
    <t>843-846-8148</t>
  </si>
  <si>
    <t>https://www.bjhchs.org/locations/sheldon-medical-center</t>
  </si>
  <si>
    <t>St. Helena Medical Center</t>
  </si>
  <si>
    <t>6315 Jonathan Francis Sr Rd., Dataw Island, SC  29920</t>
  </si>
  <si>
    <t>843-838-2086</t>
  </si>
  <si>
    <t>https://www.bjhchs.org/</t>
  </si>
  <si>
    <t>Thrive Healthcare Center Inc.</t>
  </si>
  <si>
    <t>167 Bluffton Rd, Bluffton, SC 29910</t>
  </si>
  <si>
    <t>843-203-8361</t>
  </si>
  <si>
    <t>https://thrivemed.org/</t>
  </si>
  <si>
    <t>Volunteers In Medicine Clinic</t>
  </si>
  <si>
    <t>15 Northridge Dr., Hilton Head Island, SC 29926</t>
  </si>
  <si>
    <t>843-681-6612</t>
  </si>
  <si>
    <t>https://vimclinic.org/</t>
  </si>
  <si>
    <t>Elijah Wright Family Health Center</t>
  </si>
  <si>
    <t>1681 Old Highway 6, Cross, SC 29436</t>
  </si>
  <si>
    <t>843-753-2334</t>
  </si>
  <si>
    <t>https://fetterhealthcare.org/</t>
  </si>
  <si>
    <t>MUSC Women's Health - Daniel Island</t>
  </si>
  <si>
    <t>864 Island Park Dr, Charleston, SC 29492</t>
  </si>
  <si>
    <t>843-876-7975</t>
  </si>
  <si>
    <t>https://www.getcare.muschealth.org/locations/sc/charleston/musc-women-s-health-daniel-islanddep-1048901?y_source=1_MTU5Njk0NjQtNzE1LWxvY2F0aW9uLndlYnNpdGU%3D</t>
  </si>
  <si>
    <t>Neighbors Med LLC</t>
  </si>
  <si>
    <t>1818 Remount Rd, Hanahan, SC 29410</t>
  </si>
  <si>
    <t>843-410-5608</t>
  </si>
  <si>
    <t>https://neighborsmed.com/</t>
  </si>
  <si>
    <t>R.D. Gibbs Family Health Center</t>
  </si>
  <si>
    <t>106 W. Main Street Moncks Corner, SC 29461</t>
  </si>
  <si>
    <t>843-761-1995</t>
  </si>
  <si>
    <t>Universal Primary Care &amp; Aesthetics</t>
  </si>
  <si>
    <t>105 Central Avenue, Unit 18, Goose Creek, SC 29445</t>
  </si>
  <si>
    <t> 843-557-9808</t>
  </si>
  <si>
    <t>https://unipcares.com/</t>
  </si>
  <si>
    <t>Family Health Centers-St. Matthews</t>
  </si>
  <si>
    <t>558 Chestnut St., St. Matthews, SC 29135</t>
  </si>
  <si>
    <t>803-874-2006</t>
  </si>
  <si>
    <t>https://myfhc.org/location/family-health-center-at-st-matthews</t>
  </si>
  <si>
    <t>MUSC Primary Care St. Matthews</t>
  </si>
  <si>
    <t>651-A Harry C. Raysor Dr, St Mathews, SC 29135</t>
  </si>
  <si>
    <t>803-395-3755</t>
  </si>
  <si>
    <t>https://www.getcare.muschealth.org/locations/sc/saint-matthews/musc-health-primary-care-st.-matthewsdep-10102101?y_source=1_ODI2ODM4MTQtNzE1LWxvY2F0aW9uLndlYnNpdGU%3D</t>
  </si>
  <si>
    <t>CARES Medical Clinic</t>
  </si>
  <si>
    <t>843-876-7097</t>
  </si>
  <si>
    <t>https://muschealth.org/medical-services/cares</t>
  </si>
  <si>
    <t>Charleston Family Health Center</t>
  </si>
  <si>
    <t>51 Nassau Street Charleston, SC 29403</t>
  </si>
  <si>
    <t>843-722-4112</t>
  </si>
  <si>
    <t>Charleston Women's Wellness Center</t>
  </si>
  <si>
    <t>5319 Parkshire Way, North Charleston, SC 29418</t>
  </si>
  <si>
    <t>843-767-2121</t>
  </si>
  <si>
    <t>https://www.cwwcenter.com/</t>
  </si>
  <si>
    <t>Consultorio Medico Latino</t>
  </si>
  <si>
    <t>843-553-7744</t>
  </si>
  <si>
    <t>https://www.consultoriomedicolatino.com/</t>
  </si>
  <si>
    <t>Dorchester Family Health Center</t>
  </si>
  <si>
    <t>679 Orangeburg Road Unit F, Summerville, SC 29483</t>
  </si>
  <si>
    <t>843-261-2600</t>
  </si>
  <si>
    <t>https://fetterhealthcare.org/location/dorchester-family-health-center/</t>
  </si>
  <si>
    <t>East Cooper Community Outreach</t>
  </si>
  <si>
    <t>843-849-9220</t>
  </si>
  <si>
    <t>https://eccocharleston.org/</t>
  </si>
  <si>
    <t>Harvest Free Medical Clinic</t>
  </si>
  <si>
    <t>1670 Dry Dock Ave Building 10, North Charleston, SC 29405</t>
  </si>
  <si>
    <t>843-747-3526</t>
  </si>
  <si>
    <t>https://www.hfmc.org/</t>
  </si>
  <si>
    <t>Hollywood Family Health Center</t>
  </si>
  <si>
    <t>5225 Highway 165 Hollywood, SC 29449</t>
  </si>
  <si>
    <t>843-889-2272</t>
  </si>
  <si>
    <t>Johns Island Family Health Center</t>
  </si>
  <si>
    <t>3627 Maybank Highway Johns Island, SC 29455</t>
  </si>
  <si>
    <t>843-628-0284</t>
  </si>
  <si>
    <t>MUSC, Hollings Cancer Center</t>
  </si>
  <si>
    <t>86 Jonathan Lucas, Charleston, SC 29425</t>
  </si>
  <si>
    <t>843-792-9300</t>
  </si>
  <si>
    <t>https://www.getcare.muschealth.org/locations/sc/charleston/musc-hollings-cancer-centerdep-fac100?y_source=1_MTI2NTc3MTEtNzE1LWxvY2F0aW9uLndlYnNpdGU%3D</t>
  </si>
  <si>
    <t>MUSC Health Primary Care-Martello</t>
  </si>
  <si>
    <t>490 Martello Dr, Charleston, SC 29412</t>
  </si>
  <si>
    <t>843-876-1139</t>
  </si>
  <si>
    <t>https://www.getcare.muschealth.org/locations/sc/charleston/musc-health-primary-care-martellodep-1030300?y_source=1_MTI2NTc3MTgtNzE1LWxvY2F0aW9uLndlYnNpdGU%3D</t>
  </si>
  <si>
    <t>MUSC Women's Health - Cannon St.</t>
  </si>
  <si>
    <t>843-792-5300</t>
  </si>
  <si>
    <t>https://www.getcare.muschealth.org/locations/sc/charleston/musc-women-s-health-cannon-st.dep-1001400?y_source=1_MTI2NTc1NzctNzE1LWxvY2F0aW9uLndlYnNpdGU%3D</t>
  </si>
  <si>
    <t>The Navigation Center</t>
  </si>
  <si>
    <t>425 N Hanover Street, Charleston, SC 29403</t>
  </si>
  <si>
    <t>855-355-1200</t>
  </si>
  <si>
    <t>https://thenavigationcenter.org/</t>
  </si>
  <si>
    <t>The Palmetto Palace</t>
  </si>
  <si>
    <t>6265 Dorchester Rd Fire Station 5, Charleston, SC 29418</t>
  </si>
  <si>
    <t>843-532-3169</t>
  </si>
  <si>
    <t>https://palmettopalace.org/</t>
  </si>
  <si>
    <t>Roper St. Francis Greer Transitions Clinic</t>
  </si>
  <si>
    <t>5133 Rivers Ave, North Charleston, SC 29406</t>
  </si>
  <si>
    <t>843-789-1786</t>
  </si>
  <si>
    <t>https://www.rsfh.com/</t>
  </si>
  <si>
    <t>Roper St. Francis Physician Partners</t>
  </si>
  <si>
    <t>2097 Henry Tecklenburg Dr. Suite 311W, Charleston, 29414</t>
  </si>
  <si>
    <t>843-571-6868</t>
  </si>
  <si>
    <t>https://www.rsfh.com/partners/primary-care/</t>
  </si>
  <si>
    <t>Shifa Free Clinic</t>
  </si>
  <si>
    <t>843-352-4580</t>
  </si>
  <si>
    <t>https://www.icnarelief.org/shifaclinics/</t>
  </si>
  <si>
    <t>St. James Health and Wellness - McClellanville</t>
  </si>
  <si>
    <t>1189 Tibwin Road, McClellanville, SC 29458</t>
  </si>
  <si>
    <t>843-887-3274</t>
  </si>
  <si>
    <t>https://www.stjamessanteefhc.com/</t>
  </si>
  <si>
    <t>Truesdale Medical Center</t>
  </si>
  <si>
    <t>5064 Rivers Ave, North Charleston, SC 29406</t>
  </si>
  <si>
    <t>843-266-3870</t>
  </si>
  <si>
    <t>https://truesdalemedical.org/</t>
  </si>
  <si>
    <t>Women's Primary Care</t>
  </si>
  <si>
    <t>2175 Ashley Phosphate Rd Suite G, North Charleston, SC 29406</t>
  </si>
  <si>
    <t>843-723-0357</t>
  </si>
  <si>
    <t>https://womensprimarycare2.wixsite.com/womenshealth</t>
  </si>
  <si>
    <t>CMC Center for OB/GYN</t>
  </si>
  <si>
    <t>1506 North Limestone Street # C, Gaffney, SC 29340</t>
  </si>
  <si>
    <t>864-487-4573</t>
  </si>
  <si>
    <t>ReGenesis Health Care - Gaffney</t>
  </si>
  <si>
    <t>1341 North Limestone Street, Gaffney, SC 29340</t>
  </si>
  <si>
    <t>864-582-2411</t>
  </si>
  <si>
    <t>Lewisville Medical Center</t>
  </si>
  <si>
    <t>3428 Edgeland Road, Richburg, SC 29729</t>
  </si>
  <si>
    <t>803-789-6111</t>
  </si>
  <si>
    <t>MUSC Health Primary Care - Richburg</t>
  </si>
  <si>
    <t>3909 Lancaster Hwy, Richburg, SC 29729</t>
  </si>
  <si>
    <t>803-385-4871</t>
  </si>
  <si>
    <t>MUSC Lowrys Primary Care Chester</t>
  </si>
  <si>
    <t>517 Doctors Court, Chester, SC 29706</t>
  </si>
  <si>
    <t>803-581-2800</t>
  </si>
  <si>
    <t>MUSC Health Primary Care Great Falls</t>
  </si>
  <si>
    <t>308 Chester Ave, Great Falls, SC 29055</t>
  </si>
  <si>
    <t>803-482-2129</t>
  </si>
  <si>
    <t>MUSC Health Primary Care - Great Falls</t>
  </si>
  <si>
    <t>North Central Family Medicine - Chester</t>
  </si>
  <si>
    <t>121 Saluda Street, Chester, SC 29706</t>
  </si>
  <si>
    <t>803-581-0574</t>
  </si>
  <si>
    <t>North Central Family Medicine</t>
  </si>
  <si>
    <t>CareSouth Carolina - Cheraw</t>
  </si>
  <si>
    <t>812 State Road, Cheraw, SC 29520</t>
  </si>
  <si>
    <t>843-537-0961</t>
  </si>
  <si>
    <t>CareSouth - Chesterfield</t>
  </si>
  <si>
    <t>204 Perry Wiley Way, Chesterfield, SC 29709</t>
  </si>
  <si>
    <t>843-623-5080</t>
  </si>
  <si>
    <t>Sandhills Medical Foundation - Jefferson</t>
  </si>
  <si>
    <t>409 East Church Street, Jefferson, SC 29718</t>
  </si>
  <si>
    <t>843-658-3005</t>
  </si>
  <si>
    <t>McLeod Health Cheraw</t>
  </si>
  <si>
    <t>711 Chesterfield Hwy, Cheraw, SC 25920</t>
  </si>
  <si>
    <t>843-537-7881</t>
  </si>
  <si>
    <t>Sandhills Medical Foundation - McBee</t>
  </si>
  <si>
    <t>645 South 7th Street, McBee, SC 29101</t>
  </si>
  <si>
    <t>843-335-8297</t>
  </si>
  <si>
    <t>Sandhills Medical Foundation Pageland</t>
  </si>
  <si>
    <t>126 N Pearl St, Pageland, SC 29728</t>
  </si>
  <si>
    <t>843-675-5004</t>
  </si>
  <si>
    <t>Sandhills Medical Foundation - Ruby</t>
  </si>
  <si>
    <t>290 Market Street, Ruby, SC 29741</t>
  </si>
  <si>
    <t>843-634-6044</t>
  </si>
  <si>
    <t>HopeHealth Manning</t>
  </si>
  <si>
    <t>12 West South Street, Manning, SC 29102</t>
  </si>
  <si>
    <t>803-433-4321</t>
  </si>
  <si>
    <t xml:space="preserve">McLeod Health - Clarendon </t>
  </si>
  <si>
    <t>10 E. Hospital St.,  Manning, SC 29102</t>
  </si>
  <si>
    <t>803-433-3000</t>
  </si>
  <si>
    <t>https://www.mcleodhealth.org/</t>
  </si>
  <si>
    <t>McLeod Women's Care Clarendon</t>
  </si>
  <si>
    <t>50 East Hospital Street, Suite 4A, Manning, SC 29102</t>
  </si>
  <si>
    <t>803-433-0797</t>
  </si>
  <si>
    <t>Genesis Healthcare Walterboro</t>
  </si>
  <si>
    <t>843-781-7428</t>
  </si>
  <si>
    <t>Walterboro Adult &amp; Pediatric Medicine</t>
  </si>
  <si>
    <t>447 Spruce Street, Walterboro, SC 29488</t>
  </si>
  <si>
    <t>843-549-6331</t>
  </si>
  <si>
    <t>Walterboro Family Health Center (Fetter)</t>
  </si>
  <si>
    <t>302 Medical Park Drive Suite 111, Walterboro, SC 29488</t>
  </si>
  <si>
    <t>843-549-6853</t>
  </si>
  <si>
    <t>CareSouth-Hartsville</t>
  </si>
  <si>
    <t>1268 South Fourth St., Hartsville, SC 29550</t>
  </si>
  <si>
    <t>843-322-3422</t>
  </si>
  <si>
    <t>CareSouth- Society Hill</t>
  </si>
  <si>
    <t>737 S Main St, Society Hill, SC 29593</t>
  </si>
  <si>
    <t>843-378-4501</t>
  </si>
  <si>
    <t>Genesis Healthcare Darlington</t>
  </si>
  <si>
    <t>115 Exchange St., Darlington, SC 29532</t>
  </si>
  <si>
    <t>843-393-9421</t>
  </si>
  <si>
    <t>Genesis Healthcare Lamar</t>
  </si>
  <si>
    <t>301 West Main St., Lamar, SC 29069</t>
  </si>
  <si>
    <t>843-395-8400</t>
  </si>
  <si>
    <t xml:space="preserve">Genesis Healthcare Pee Dee </t>
  </si>
  <si>
    <t>201 Cashua St., Darlington SC 29532</t>
  </si>
  <si>
    <t>843-393-7452</t>
  </si>
  <si>
    <t>HopeHealth Bethea</t>
  </si>
  <si>
    <t>157 Home Avenue, Darlington, SC 29532</t>
  </si>
  <si>
    <t>843-432-2960</t>
  </si>
  <si>
    <t>McLeod Family Medicine Darlington</t>
  </si>
  <si>
    <t>701 Cashua Ferry Rd., Darlington, SC 29532</t>
  </si>
  <si>
    <t>843-398-8500</t>
  </si>
  <si>
    <t>CareSouth- Dillon</t>
  </si>
  <si>
    <t>1016 Old Latta Hwy, Dillon, SC 29536</t>
  </si>
  <si>
    <t>843-744-4337</t>
  </si>
  <si>
    <t>https://www.caresouth-carolina.com/location</t>
  </si>
  <si>
    <t>CareSouth- Lake View</t>
  </si>
  <si>
    <t>103 N Kemper St, Lake View, SC 29563</t>
  </si>
  <si>
    <t>843-759-2189</t>
  </si>
  <si>
    <t>CareSouth- Latta</t>
  </si>
  <si>
    <t>122 Latimer St, Latta, SC 29565</t>
  </si>
  <si>
    <t>843-627-6252</t>
  </si>
  <si>
    <t>McLeod Dillon Family Medicine</t>
  </si>
  <si>
    <t>603 N 6th Ave, Dillon, SC 29536</t>
  </si>
  <si>
    <t>843-774-7336</t>
  </si>
  <si>
    <t>McLeod OB/GYN Dillon</t>
  </si>
  <si>
    <t>706 North 8th Street, Dillon, SC 29536</t>
  </si>
  <si>
    <t>843-841-3825</t>
  </si>
  <si>
    <t xml:space="preserve">Dorchester </t>
  </si>
  <si>
    <t>Fetter (T.J. Bell) Annex - Women and Children's Center</t>
  </si>
  <si>
    <t>120 Varnfield Dr, Summerville, SC 29483</t>
  </si>
  <si>
    <t>843-790-8813</t>
  </si>
  <si>
    <t>MUSC Health Nexton</t>
  </si>
  <si>
    <t>5500 Front Street Suite 350, Summerville, SC 29483</t>
  </si>
  <si>
    <t>843-792-1414</t>
  </si>
  <si>
    <t>MUSC Women's Health - Carnes Crossroads</t>
  </si>
  <si>
    <t>2000 1st Avenue, Summerville, SC 29486</t>
  </si>
  <si>
    <t>843-876-7930</t>
  </si>
  <si>
    <t>MUSC Women's Health at Resolute Way</t>
  </si>
  <si>
    <t>8471 Resolute Way Building B suite 105, North Charleston, SC 29420</t>
  </si>
  <si>
    <t>843-876-0880</t>
  </si>
  <si>
    <t>St. George Medical Center</t>
  </si>
  <si>
    <t>401 Ridge St., Saint George, SC 29477</t>
  </si>
  <si>
    <t>843-563-5315</t>
  </si>
  <si>
    <t>https://myfhc.org/location/family-health-center-at-st-george</t>
  </si>
  <si>
    <t>T.J. Bell Family Health Center</t>
  </si>
  <si>
    <t>843-821-3444</t>
  </si>
  <si>
    <t>Self Regional Healthcare Partners/Edgefield Medical Center</t>
  </si>
  <si>
    <t>155 Ridge Medical Plaza Road, Edgefield, SC 29824</t>
  </si>
  <si>
    <t>803-637-3146</t>
  </si>
  <si>
    <t>Fairfield Medical Associates</t>
  </si>
  <si>
    <t>880 West Moultrie Street, Winnsboro, SC 29180</t>
  </si>
  <si>
    <t>803-635-6461</t>
  </si>
  <si>
    <t>Winnsboro Pediatrics and Family Practice</t>
  </si>
  <si>
    <t>1136 Kincaid Bridge Road, Suite A, Winnsboro, SC 29180</t>
  </si>
  <si>
    <t>803-635-1052</t>
  </si>
  <si>
    <t>Freedom Family Care</t>
  </si>
  <si>
    <t>3198 W Palmetto St, Florence, SC 29501</t>
  </si>
  <si>
    <t>843-350-6321</t>
  </si>
  <si>
    <t>Genesis Healthcare Florence</t>
  </si>
  <si>
    <t>1523 Heritage Lane, Florence, SC 29505</t>
  </si>
  <si>
    <t>843-673-0900</t>
  </si>
  <si>
    <t>Genesis Healthcare Olanta</t>
  </si>
  <si>
    <t>211 S Jones Rd., Olanta, SC 29114</t>
  </si>
  <si>
    <t>843-396-9730</t>
  </si>
  <si>
    <t>Health Care Partners of South Carolina - Johnsonville</t>
  </si>
  <si>
    <t>123 E Broadway, Johnsonville 29555</t>
  </si>
  <si>
    <t>843-386-3573</t>
  </si>
  <si>
    <t>HopeHealth, FMU</t>
  </si>
  <si>
    <t>121 South Evander Street, Florence, SC 29506</t>
  </si>
  <si>
    <t>843-432-2935</t>
  </si>
  <si>
    <t>HopeHealth, Inc</t>
  </si>
  <si>
    <t>360 North Irby Street, Florence, SC 29501</t>
  </si>
  <si>
    <t>843-667-9414</t>
  </si>
  <si>
    <t>HopeHealth Lake City</t>
  </si>
  <si>
    <t>843-394-1051</t>
  </si>
  <si>
    <t xml:space="preserve">n </t>
  </si>
  <si>
    <t>HopeHealth Pine Needles</t>
  </si>
  <si>
    <t>3380 Pine Needles Road, Florence, SC 29501</t>
  </si>
  <si>
    <t>843-432-3670</t>
  </si>
  <si>
    <t>HopeHealth Timmonsville</t>
  </si>
  <si>
    <t>210 East Market Street, Timmonsville, SC 29161</t>
  </si>
  <si>
    <t>843-346-3730</t>
  </si>
  <si>
    <t>Lake City Family Medicine</t>
  </si>
  <si>
    <t xml:space="preserve">901 N Matthews Rd, Lake City, SC 29560 </t>
  </si>
  <si>
    <t>843-374-8380</t>
  </si>
  <si>
    <t>McLeod Family Medicine Center</t>
  </si>
  <si>
    <t>555 East Chevis Street, Florence, SC 29501</t>
  </si>
  <si>
    <t>843-777-2800</t>
  </si>
  <si>
    <t>McLeod Family Practice Timmonsville</t>
  </si>
  <si>
    <t>755 East Smith Street, Timmonsville, SC 29161</t>
  </si>
  <si>
    <t>843-346-3900</t>
  </si>
  <si>
    <t>MUSC Health Floyd Medical Group</t>
  </si>
  <si>
    <t>843-674-6737</t>
  </si>
  <si>
    <t>MUSC Hoffmeyer Primary Care</t>
  </si>
  <si>
    <t>1925 Hoffmeyer Rd, Florence, SC 29501</t>
  </si>
  <si>
    <t>843-679-4214</t>
  </si>
  <si>
    <t>Hope Health Hemingway</t>
  </si>
  <si>
    <t>2266 Hemingway Highway, Hemingway, SC 29554</t>
  </si>
  <si>
    <t>843-896-5896</t>
  </si>
  <si>
    <t>Smith Medical Clinic</t>
  </si>
  <si>
    <t>99 Baskervill Drive, Pawleys Island, SC 29585</t>
  </si>
  <si>
    <t>843-237-2672</t>
  </si>
  <si>
    <t xml:space="preserve">St. James Health &amp; Wellness- Andrews </t>
  </si>
  <si>
    <t>675 N Morgan Ave, Andrews, SC 29510</t>
  </si>
  <si>
    <t>843-264-2680</t>
  </si>
  <si>
    <t>St. James Health &amp; Wellness - Choppee</t>
  </si>
  <si>
    <t>8189 Choppee Rd, Georgetown, SC 29440</t>
  </si>
  <si>
    <t>843-545-8723</t>
  </si>
  <si>
    <t>St. James Health &amp; Wellness - Fraser Street</t>
  </si>
  <si>
    <t>422 North Fraser Street, Georgetown, SC 29440</t>
  </si>
  <si>
    <t>843-436-1333</t>
  </si>
  <si>
    <t>St. James Health &amp; Wellness Powell Rd. Sampit Location</t>
  </si>
  <si>
    <t>2482 Powell Rd, Georgetown, SC 29440</t>
  </si>
  <si>
    <t>843-527-7533</t>
  </si>
  <si>
    <t>Bon Secours OBGYN</t>
  </si>
  <si>
    <t>864-516-1190</t>
  </si>
  <si>
    <t>https://www.bonsecours.com/locations/specialty-locations/womens-health/bon-secours-obgyn-maple-tree-court</t>
  </si>
  <si>
    <t xml:space="preserve">Greenville </t>
  </si>
  <si>
    <t>Greenville Free Medical Clinic</t>
  </si>
  <si>
    <t>600 Arlington Avenue, Greenville, SC 29601</t>
  </si>
  <si>
    <t>864-232-1470</t>
  </si>
  <si>
    <t>http://www.greenvillefreeclinic.org/</t>
  </si>
  <si>
    <t>New Horizon Family Health Services</t>
  </si>
  <si>
    <t>975 West Faris Road, Greenville, SC 29605</t>
  </si>
  <si>
    <t>864-729-8330</t>
  </si>
  <si>
    <t>https://www.newhorizonfhs.org/</t>
  </si>
  <si>
    <t>Prisma Health Center for Family Medicine</t>
  </si>
  <si>
    <t>877 West Faris Road, Greenville, SC 29605</t>
  </si>
  <si>
    <t>864-455-7800</t>
  </si>
  <si>
    <t>https://prismahealth.org/locations/practices/center-for-family-medicine-greenville</t>
  </si>
  <si>
    <t>Prisma Health Greenville Memorial Hospital</t>
  </si>
  <si>
    <t>701 Grove Road, Greenville, SC 29605</t>
  </si>
  <si>
    <t>864-455-7000</t>
  </si>
  <si>
    <t>https://prismahealth.org/locations/hospitals/greenville-memorial-hospital</t>
  </si>
  <si>
    <t>Prisma Health OB/GYN</t>
  </si>
  <si>
    <t>1120 Grove Road, Greenville, SC 29605</t>
  </si>
  <si>
    <t>864-455-8897</t>
  </si>
  <si>
    <t>https://prismahealth.org/locations/practices/ob-gyn-center</t>
  </si>
  <si>
    <t>Unity Health on Main</t>
  </si>
  <si>
    <t>505C North Main Street, Greenville, SC 29601</t>
  </si>
  <si>
    <t>864-232-2734</t>
  </si>
  <si>
    <t>Advanced Ob and Gyn-Greenwood</t>
  </si>
  <si>
    <t>106 Liner Dr, Greenwood, SC 29646</t>
  </si>
  <si>
    <t>864-396-5268</t>
  </si>
  <si>
    <t>The Bethany Center</t>
  </si>
  <si>
    <t>355 West Cambridge Avenue, Greenwood, SC 29646</t>
  </si>
  <si>
    <t>864-889-0565</t>
  </si>
  <si>
    <t>https://www.carolinahealthcenters.org/thebethanycenter</t>
  </si>
  <si>
    <t>Community Initiatives</t>
  </si>
  <si>
    <t>201 Church Ave, Greenwood, SC 29646</t>
  </si>
  <si>
    <t>864-223-7472</t>
  </si>
  <si>
    <t>https://www.communityinitiatives.org/</t>
  </si>
  <si>
    <t>Greater Greenwood United Ministry</t>
  </si>
  <si>
    <t>1404 Edgefield Street, Greenwood, SC 29646</t>
  </si>
  <si>
    <t>864-942-0500</t>
  </si>
  <si>
    <t>https://www.greatergreenwoodunitedministry.org/</t>
  </si>
  <si>
    <t>Montgomery Center for Family Medicine</t>
  </si>
  <si>
    <t>155 Academy Avenue, Greenwood, SC 29646</t>
  </si>
  <si>
    <t>864-725-4865</t>
  </si>
  <si>
    <t>https://www.selfregional.org/locations/montgomery-center-family-medicine/</t>
  </si>
  <si>
    <t>Uptown Family Practice</t>
  </si>
  <si>
    <t>311 Main Street, Suite A, Greenwood, SC 29646</t>
  </si>
  <si>
    <t>864-229-4446</t>
  </si>
  <si>
    <t>https://www.carolinahealthcenters.org/uptownfamilypractice</t>
  </si>
  <si>
    <t>Village Family Practice</t>
  </si>
  <si>
    <t>420 Epting Avenue, Suite B, Greenwood, SC 29646</t>
  </si>
  <si>
    <t>864-456-7436</t>
  </si>
  <si>
    <t>https://www.carolinahealthcenters.org/villagefamilypractice</t>
  </si>
  <si>
    <t>Ware Shoals Family Practice Center</t>
  </si>
  <si>
    <t>85 S Greenwood Ave, Ware Shoals, SC 29692</t>
  </si>
  <si>
    <t>864-456-3447</t>
  </si>
  <si>
    <t>https://www.carolinahealthcenters.org/pendergrassfamilyhealthcenter</t>
  </si>
  <si>
    <t>Coastal Plains Primary Care</t>
  </si>
  <si>
    <t>595 West Carolina Ave., Varnville, SC 29944</t>
  </si>
  <si>
    <t>803-943-7612</t>
  </si>
  <si>
    <t>https://www.hamptonregional.org/getpage.php?name=primary_care</t>
  </si>
  <si>
    <t>Hampton Clinic</t>
  </si>
  <si>
    <t>200 Elm Street, Hampton, SC 29924</t>
  </si>
  <si>
    <t>803-943-2233</t>
  </si>
  <si>
    <t>https://www.bjhchs.org/locations/hampton-medical-center</t>
  </si>
  <si>
    <t>Varnville Medical Center</t>
  </si>
  <si>
    <t>1000 W Pine St, Varnville, SC 29944</t>
  </si>
  <si>
    <t>803-943-5228</t>
  </si>
  <si>
    <t>https://www.bjhchs.org/locations/varnville-medical-center</t>
  </si>
  <si>
    <t>Aynor Health Center</t>
  </si>
  <si>
    <t>5605 Highway 501, Aynor, SC 29511</t>
  </si>
  <si>
    <t>843-663-8000</t>
  </si>
  <si>
    <t>https://www.lrmcenter.com/patient-information/our-locations/aynor-health-center/</t>
  </si>
  <si>
    <t>Careteam Plus, Inc</t>
  </si>
  <si>
    <t>100 Professional Park Drive, Conway, SC 29526</t>
  </si>
  <si>
    <t>843-234-0005</t>
  </si>
  <si>
    <t>https://careteamplus.org/our-locations/conway/</t>
  </si>
  <si>
    <t>Coastal Carolina Primary Care</t>
  </si>
  <si>
    <t>920 Doug White Dr #250, Myrtle Beach, SC 29572</t>
  </si>
  <si>
    <t>843-848-4640</t>
  </si>
  <si>
    <t>https://grandstrandphysicians.com/locations/grand-strand-primary-care-family-medicine-myrtle-beach/</t>
  </si>
  <si>
    <t>Conway Medical Center – Women’s Health Conway</t>
  </si>
  <si>
    <t>2376 Cypress Circle, Suite 200, Conway, SC 29526</t>
  </si>
  <si>
    <t>843-347-7216</t>
  </si>
  <si>
    <t>Conway Medical Center – Women’s Health Health Plaza South</t>
  </si>
  <si>
    <t>6010 Hwy 707, Myrtle Beach SC 29588</t>
  </si>
  <si>
    <t>https://www.conwaymedicalcenter.com/locations/cmc-womens-health-2/</t>
  </si>
  <si>
    <t>Friendship Medical Clinic</t>
  </si>
  <si>
    <t>1396 Hwy 544, Conway, SC 29526</t>
  </si>
  <si>
    <t>843-347-7178</t>
  </si>
  <si>
    <t>https://www.friendshipmedicalclinic.org/</t>
  </si>
  <si>
    <t>Health Care Partners of South Carolina, Inc. Conway</t>
  </si>
  <si>
    <t>1608 N. Main Street, Conway, SC 29526</t>
  </si>
  <si>
    <t>843-248-4700</t>
  </si>
  <si>
    <t>https://hcpsc.org/locations/conway/</t>
  </si>
  <si>
    <t>Health Care Partners of South Carolina, Inc. Women's Care</t>
  </si>
  <si>
    <t>243 Singleton Ridge, Conway 29526</t>
  </si>
  <si>
    <t>Inclusive Healthcare Center</t>
  </si>
  <si>
    <t>4882 Socastee Blvd, Myrtle Beach, SC 29588</t>
  </si>
  <si>
    <t>843-668-2744</t>
  </si>
  <si>
    <t>https://inclusivehealthcarecenter.com/</t>
  </si>
  <si>
    <t>Little River Medical Center</t>
  </si>
  <si>
    <t>4303 Live Oak Dr., Little River, SC 29566</t>
  </si>
  <si>
    <t>Little River Medical Center Carolina Forest</t>
  </si>
  <si>
    <t>4220 Carolina Exchange Dr., Myrtle Beach, SC 29579</t>
  </si>
  <si>
    <t>Little River Medical Center Health Access</t>
  </si>
  <si>
    <t>1075 Mr. Joe White Ave #101, Myrtle Beach, SC 29577</t>
  </si>
  <si>
    <t>Little River Medical Center Loris</t>
  </si>
  <si>
    <t>3817 Main St., Loris, SC 29569</t>
  </si>
  <si>
    <t>Little River Medical Center Myrtle Beach</t>
  </si>
  <si>
    <t>7724 N. Kings Hwy, Myrtle Beach, SC 29572</t>
  </si>
  <si>
    <t>Little River Medical Center South Strand</t>
  </si>
  <si>
    <t>3236 Holmestown Rd., Myrtle Beach, SC 29588</t>
  </si>
  <si>
    <t>St. James Health &amp; Wellness- Andrews</t>
  </si>
  <si>
    <t>675 N. Morgan Ave., Andrews, SC 29510</t>
  </si>
  <si>
    <t>Chelsea Medical Center</t>
  </si>
  <si>
    <t>719 Okatie Hwy, Okatie, SC 29909</t>
  </si>
  <si>
    <t>843-987-7400</t>
  </si>
  <si>
    <t>Hardeeville Medical Center</t>
  </si>
  <si>
    <t>552 Stiney Road, Hardeeville, SC 29927</t>
  </si>
  <si>
    <t>843-784-2181</t>
  </si>
  <si>
    <t>Community Medical Clinic of Kershaw County</t>
  </si>
  <si>
    <t>110 East DeKalb Street, Camden, SC 29021</t>
  </si>
  <si>
    <t>(803) 713-0806</t>
  </si>
  <si>
    <t>https://www.cmcofkc.org/</t>
  </si>
  <si>
    <t>Sandhills Medical-Camden</t>
  </si>
  <si>
    <t>2611 Liberty Hill Road, Camden, SC 29020</t>
  </si>
  <si>
    <t>803-432-3447</t>
  </si>
  <si>
    <t>https://sandhillsmedical.org/location/lugoff/</t>
  </si>
  <si>
    <t>Sandhills Medical-Kershaw Family Medicine</t>
  </si>
  <si>
    <t>205 West Marion Street, Kershaw, SC 29067</t>
  </si>
  <si>
    <t>803-475-4701</t>
  </si>
  <si>
    <t>Sandhills Medical-Lugoff</t>
  </si>
  <si>
    <t>40 Baldwin Avenue, Lugoff, SC 29078</t>
  </si>
  <si>
    <t>803-408-3262</t>
  </si>
  <si>
    <t>West Wateree Medical Complex</t>
  </si>
  <si>
    <t>1165 Highway 1 South, Suite 300A, Lugoff, SC 29078</t>
  </si>
  <si>
    <t>803-408-1397</t>
  </si>
  <si>
    <t>https://www.cmcofkc.org/county-wide-care/lugoff.html</t>
  </si>
  <si>
    <t>Mt. Pisgah</t>
  </si>
  <si>
    <t>5160 Mount Pisgah Rd, Kershaw, SC 29067</t>
  </si>
  <si>
    <t>TBD</t>
  </si>
  <si>
    <t>MUSC Health Primary Care Elgin</t>
  </si>
  <si>
    <t>2689 US-1, Elgin, SC 29045</t>
  </si>
  <si>
    <t>803-438-7698</t>
  </si>
  <si>
    <t>MUSC Health Primary Care Haile St</t>
  </si>
  <si>
    <t>1344 Haile St, Camden, SC 29020</t>
  </si>
  <si>
    <t>803-432-1996</t>
  </si>
  <si>
    <t>MUSC Health Primary Care Lugoff</t>
  </si>
  <si>
    <t>710 Dewitt Rd, Lugoff, SC 29078</t>
  </si>
  <si>
    <t>803-438-1806</t>
  </si>
  <si>
    <t>MUSC Health Primary Care Marion St</t>
  </si>
  <si>
    <t>216 E Marion St, Kershaw, SC 29067</t>
  </si>
  <si>
    <t>803-475-3350</t>
  </si>
  <si>
    <t>MUSC Women's Health Roberts St</t>
  </si>
  <si>
    <t>1800 Roberts St, Camden, SC 29020</t>
  </si>
  <si>
    <t>803-432-6186</t>
  </si>
  <si>
    <t>MUSC Health Primary Care Lancaster</t>
  </si>
  <si>
    <t>201 West Meeting Street, Lancaster, SC 29720</t>
  </si>
  <si>
    <t>803-286-4666</t>
  </si>
  <si>
    <t>MUSC Health Primary Care and Specialty Care at Lancaster Medical Center</t>
  </si>
  <si>
    <t>834 West Meeting Street, Building 4, Lancaster, SC 29720</t>
  </si>
  <si>
    <t>843-792-2300</t>
  </si>
  <si>
    <t>MUSC Women's Health at Lancaster Medical Center</t>
  </si>
  <si>
    <t>834 W Meeting St, Lancaster, SC 29720</t>
  </si>
  <si>
    <t>803-285-5900</t>
  </si>
  <si>
    <t>Lakelands Family Practice Center</t>
  </si>
  <si>
    <t>17124 Highway 72 West, Waterloo, SC 29384</t>
  </si>
  <si>
    <t>864-393-1020</t>
  </si>
  <si>
    <t>https://www.carolinahealthcenters.org/lakelandsfamilyandpedscenter</t>
  </si>
  <si>
    <t>Laurens County Community Care Center</t>
  </si>
  <si>
    <t>22725 Highway 76 East, Clinton, SC 29325</t>
  </si>
  <si>
    <t>864-547-8304</t>
  </si>
  <si>
    <t>https://www.carolinahealthcenters.org/lc4</t>
  </si>
  <si>
    <t xml:space="preserve">Lee </t>
  </si>
  <si>
    <t>CareSouth-Bishopville</t>
  </si>
  <si>
    <t>545 Sumter Highway, Bishopville, SC 29010</t>
  </si>
  <si>
    <t>803-484-5317</t>
  </si>
  <si>
    <t>https://www.caresouth-carolina.com/location/bishopville-bishopville-pediatrics</t>
  </si>
  <si>
    <t>Eau Claire Cooperative Health Center</t>
  </si>
  <si>
    <t>500 North 12th Street, West Columbia, SC 29169</t>
  </si>
  <si>
    <t>803-739-6982</t>
  </si>
  <si>
    <t>Cayce West Columbia Primary Care</t>
  </si>
  <si>
    <t>407 North Brown Street, West Columbia, SC 29169</t>
  </si>
  <si>
    <t>803-995-8936</t>
  </si>
  <si>
    <t>Good Samaritan Clinic Chapin</t>
  </si>
  <si>
    <t>1808 Chapin Rd, Chapin, SC 29036</t>
  </si>
  <si>
    <t>803-358-8339</t>
  </si>
  <si>
    <t>Good Samaritan Clinic Lexington</t>
  </si>
  <si>
    <t>2525 Augusta Hwy, Lexington, SC, 29072</t>
  </si>
  <si>
    <t>https://www.goodsamaritansc.org/clinic-locations</t>
  </si>
  <si>
    <t>Good Samaritan Clinic West Columbia</t>
  </si>
  <si>
    <t>1316 Leaphart St, West Columbia, SC 29169</t>
  </si>
  <si>
    <t>Lexington Women's Care White Knoll</t>
  </si>
  <si>
    <t>5535 Platt Springs Rd, Lexington, SC 29073</t>
  </si>
  <si>
    <t>803-314-9510</t>
  </si>
  <si>
    <t>https://lexhealth.com/find-care/doctors-office-detail/lexington-womens-care-white-knoll</t>
  </si>
  <si>
    <t>Lexington Medical Center Batesburg/Leesville</t>
  </si>
  <si>
    <t>338 East Columbia Avenue, Batesburg-Leesville, SC 29070</t>
  </si>
  <si>
    <t>803-604-0066</t>
  </si>
  <si>
    <t>Lexington Women's Care Lexington</t>
  </si>
  <si>
    <t>811 West Main Street, Suite 209, Lexington, SC 29072</t>
  </si>
  <si>
    <t>803-785-4777</t>
  </si>
  <si>
    <t>Lexington Medical Center Swansea</t>
  </si>
  <si>
    <t>935 West Second Street, Swansea, SC 29160</t>
  </si>
  <si>
    <t>803-568-2000</t>
  </si>
  <si>
    <t>Lexington Women's Care West Columbia</t>
  </si>
  <si>
    <t>222 East Medical Lane, Suite 300, West Columbia, SC 29169</t>
  </si>
  <si>
    <t>803-936-8100</t>
  </si>
  <si>
    <t>Pelion Family Practice</t>
  </si>
  <si>
    <t>8063 Edmunds Highway, Pelion, SC 29123</t>
  </si>
  <si>
    <t>803-894-3736</t>
  </si>
  <si>
    <t>Health Care Partners of South Carolina, Inc.</t>
  </si>
  <si>
    <t>6874 Highway 908, Britton’s Neck, SC 29546</t>
  </si>
  <si>
    <t>843-362-1002</t>
  </si>
  <si>
    <t>https://hcpsc.org/locations/brittons-neck/</t>
  </si>
  <si>
    <t>145 Palmetto Point, Marion, SC 29571</t>
  </si>
  <si>
    <t>MUSC Health- Women’s Health</t>
  </si>
  <si>
    <t>2845 East Highway 76 Marion Medical Park 1, Suite 5A, Mullins, SC 29574</t>
  </si>
  <si>
    <t>843-431-2740</t>
  </si>
  <si>
    <t>Bennettsville Women Services</t>
  </si>
  <si>
    <t>1076 Marlboro Way Rd Sutie 1, Bennettsville, SC 29512</t>
  </si>
  <si>
    <t>843-454-2294</t>
  </si>
  <si>
    <t>CareSouth-Bennettsville</t>
  </si>
  <si>
    <t>999 Cheraw St, Bennettsville, SC 29512</t>
  </si>
  <si>
    <t>843-479-6104</t>
  </si>
  <si>
    <t>https://www.caresouth-carolina.com/location/bennettsville-womens-services</t>
  </si>
  <si>
    <t>CareSouth- McColl</t>
  </si>
  <si>
    <t>3080 Highway 15, 401 E Dr, McColl, SC 29570</t>
  </si>
  <si>
    <t>843-523-5751</t>
  </si>
  <si>
    <t>https://www.caresouth-carolina.com/location/bennettsville</t>
  </si>
  <si>
    <t>McCormick Family Practice</t>
  </si>
  <si>
    <t>1319 South Main Street, McCormick, SC 29835</t>
  </si>
  <si>
    <t>864-852-3336</t>
  </si>
  <si>
    <t>https://www.carolinahealthcenters.org/mccormickfamilypractice</t>
  </si>
  <si>
    <t>Cooperative Health Newberry</t>
  </si>
  <si>
    <t>2525 Kinard St, Newberry, SC 29108</t>
  </si>
  <si>
    <t>803-405-0220</t>
  </si>
  <si>
    <t>https://www.ecchc.org/contact-locations/pediatrics-of-newberry/</t>
  </si>
  <si>
    <t>Family Healthcare Newberry</t>
  </si>
  <si>
    <t>2605 Kinard Street, Suite 200, Newberry, SC 29108</t>
  </si>
  <si>
    <t>803-405-1900</t>
  </si>
  <si>
    <t>https://www.google.com/search?q=https://www.selfregional.org/locations/family-healthcare-newberry/</t>
  </si>
  <si>
    <t>The Free Medical Clinic of Newberry County</t>
  </si>
  <si>
    <t>2568 Kinard Street, Newberry, SC 29108</t>
  </si>
  <si>
    <t>803-276-6665</t>
  </si>
  <si>
    <t>http://www.newberryclinic.org/</t>
  </si>
  <si>
    <t>CHC at Newberry MHC</t>
  </si>
  <si>
    <t>803-276-8000</t>
  </si>
  <si>
    <t>https://beckmancenter.com/offices/</t>
  </si>
  <si>
    <t>Lovelace Family Medicine, P.A.</t>
  </si>
  <si>
    <t>600 N Wheeler Ave, Prosperity, SC 29127</t>
  </si>
  <si>
    <t>803-364-4852</t>
  </si>
  <si>
    <t>https://www.lovelacefamilymedicine.com/</t>
  </si>
  <si>
    <t>Pinner Clinic, PA</t>
  </si>
  <si>
    <t>32 River Street, Peak, SC 29122</t>
  </si>
  <si>
    <t>803-945-7475</t>
  </si>
  <si>
    <t>https://www.pinnerclinic.com/</t>
  </si>
  <si>
    <t>Blue Ridge Women's Center</t>
  </si>
  <si>
    <t>103 Carter Park Drive, Seneca, SC 29678</t>
  </si>
  <si>
    <t>864-482-2360</t>
  </si>
  <si>
    <t>Clemson Health Clinic at Walhalla</t>
  </si>
  <si>
    <t>200 Booker Dr, Walhalla, SC 29691</t>
  </si>
  <si>
    <t>864-656-3076</t>
  </si>
  <si>
    <t>Prisma Upstate Family Medicine</t>
  </si>
  <si>
    <t>12016 North Radio Station Road, Seneca, SC 29678</t>
  </si>
  <si>
    <t>864-882-6141</t>
  </si>
  <si>
    <t>Rosa Clark Medical Clinic</t>
  </si>
  <si>
    <t>301 Memorial Drive, Seneca, SC 29672</t>
  </si>
  <si>
    <t>864-882-4664</t>
  </si>
  <si>
    <t>https://rosaclarkclinic.org/</t>
  </si>
  <si>
    <t>Rosa Clark Medical Center - Westminister</t>
  </si>
  <si>
    <t>1608 E Main St, Ste E, Westminster, SC, 29693</t>
  </si>
  <si>
    <t>864-973-7391</t>
  </si>
  <si>
    <t>Clemson Rural Health: Clemson Health Clinic at Orangeburg</t>
  </si>
  <si>
    <t>1181 Hutto St, Orangeburg, SC 29118</t>
  </si>
  <si>
    <t>803-516-4227</t>
  </si>
  <si>
    <t>https://www.clemson.edu/cbshs/clemson-rural-health/patients.html</t>
  </si>
  <si>
    <t>Community Health Center-Vance</t>
  </si>
  <si>
    <t>10278 #6 Highway, Vance, SC 29163</t>
  </si>
  <si>
    <t>https://www.google.com/search?q=https://myfhc.org/location/community-medical-center</t>
  </si>
  <si>
    <t>Family Health Center at Holly Hill</t>
  </si>
  <si>
    <t>922 Holly St, Holly Hill, SC 29059</t>
  </si>
  <si>
    <t>https://myfhc.org/location/family-health-center-at-holly-hill</t>
  </si>
  <si>
    <t>Family Health Centers Magnolia</t>
  </si>
  <si>
    <t>3310 Magnolia Street, Orangeburg, SC 29115</t>
  </si>
  <si>
    <t>https://myfhc.org/location/family-health-centers-inc</t>
  </si>
  <si>
    <t>HopeHealth Edisto</t>
  </si>
  <si>
    <t>1857 Joe S. Jeffords Highway, Orangeburg, SC 29115</t>
  </si>
  <si>
    <t>803-535-2272</t>
  </si>
  <si>
    <t>Kim C Terry</t>
  </si>
  <si>
    <t>141 Centre Street, Orangeburg, SC 29115</t>
  </si>
  <si>
    <t>803-534-7200</t>
  </si>
  <si>
    <t>https://www.scfreeclinics.org/free-clinics/orangeburg-calhoun-free-medical-clinic/</t>
  </si>
  <si>
    <t>Medical Center of Santee</t>
  </si>
  <si>
    <t>500 Bass Dr, Santee, SC 29142</t>
  </si>
  <si>
    <t>803-854-3805</t>
  </si>
  <si>
    <t>MUSC Health Womens Center</t>
  </si>
  <si>
    <t>2850 Pelham Ct, Orangeburg, SC 29118</t>
  </si>
  <si>
    <t>803-395-3737</t>
  </si>
  <si>
    <t xml:space="preserve">MUSC Internal Medicine Orangeburg </t>
  </si>
  <si>
    <t>1097A Cook Rd, Orangeburg, SC 29118</t>
  </si>
  <si>
    <t>803-395-3370</t>
  </si>
  <si>
    <t>https://www.getcare.muschealth.org/locations/sc/orangeburg/musc-health-internal-medicine-orangeburgdep-10101178</t>
  </si>
  <si>
    <t xml:space="preserve">MUSC Primary Care- Bowman </t>
  </si>
  <si>
    <t>110 Causeway Dr, Bowman, SC 29018</t>
  </si>
  <si>
    <t>803-395-3025</t>
  </si>
  <si>
    <t>https://www.getcare.muschealth.org/locations/sc/bowman/musc-health-primary-care-bowmandep-10101401</t>
  </si>
  <si>
    <t>MUSC Primary Care Branchville</t>
  </si>
  <si>
    <t>215 Dorange Rd, Branchville, SC 29432</t>
  </si>
  <si>
    <t>803-395-3650</t>
  </si>
  <si>
    <t>https://www.getcare.muschealth.org/locations/sc/branchville/musc-health-primary-care-branchvilledep-10101801</t>
  </si>
  <si>
    <t>MUSC Primary Care - Edisto</t>
  </si>
  <si>
    <t>1619 Carolina Ave, Orangeburg, SC 29115</t>
  </si>
  <si>
    <t>803-395-3057</t>
  </si>
  <si>
    <t>MUSC Primary Care - Holly Hill</t>
  </si>
  <si>
    <t>187 Bunch Ford Rd, Holly Hill, SC 29059</t>
  </si>
  <si>
    <t>803-395-3068</t>
  </si>
  <si>
    <t>https://www.getcare.muschealth.org/locations/sc/holly-hill/musc-health-primary-care-holly-hilldep-10101701</t>
  </si>
  <si>
    <t>MUSC Primary Care - The Village</t>
  </si>
  <si>
    <t>1750 Village Park Dr, Orangeburg, SC 29118</t>
  </si>
  <si>
    <t>803-395-4160</t>
  </si>
  <si>
    <t>https://www.getcare.muschealth.org/locations/sc/orangeburg/musc-health-primary-care-village-park-drivedep-10101601</t>
  </si>
  <si>
    <t>Norfield Medical Center</t>
  </si>
  <si>
    <t>7061 Norway Rd., Neeses, SC 29107</t>
  </si>
  <si>
    <t>803-813-1325</t>
  </si>
  <si>
    <t>https://myfhc.org/location/norfield</t>
  </si>
  <si>
    <t>Singleton Health Center</t>
  </si>
  <si>
    <t>1773 Village Park Dr, Orangeburg, SC 29118</t>
  </si>
  <si>
    <t>803-535-3600</t>
  </si>
  <si>
    <t>https://www.singletonhealthcenter.com/</t>
  </si>
  <si>
    <t>Clemson Rural Health Joseph F. Sullivan Center</t>
  </si>
  <si>
    <t>101 Edwards Hall, Clemson, SC 29634</t>
  </si>
  <si>
    <t>Foothills Community Health Care Clemson</t>
  </si>
  <si>
    <t>110 Liberty Drive, Clemson, SC 29633</t>
  </si>
  <si>
    <t>864-722-0283</t>
  </si>
  <si>
    <t>Foothills Community Health Care Easley</t>
  </si>
  <si>
    <t>403 Hillcrest Drive, Suite E, Easley, SC 29640</t>
  </si>
  <si>
    <t>864-343-1220</t>
  </si>
  <si>
    <t>Samaritan Health Clinic of Pickens County</t>
  </si>
  <si>
    <t>303 Dacusville Highway, Easley, SC 29640</t>
  </si>
  <si>
    <t>864-855-0853</t>
  </si>
  <si>
    <t>https://samaritanhealthclinic.org/</t>
  </si>
  <si>
    <t>Bella Clinical Care</t>
  </si>
  <si>
    <t>1345 Garner Lane Suite 301A, Columbia, SC 29210</t>
  </si>
  <si>
    <t>803-489-8777</t>
  </si>
  <si>
    <t>https://bellaclinicalcare.com/</t>
  </si>
  <si>
    <t>Eastover Family Practice</t>
  </si>
  <si>
    <t>3041 Old Eastover Road, Eastover, SC 29044</t>
  </si>
  <si>
    <t>803-353-8741</t>
  </si>
  <si>
    <t>https://www.ecchc.org/contact-locations/eastover-family-practice/</t>
  </si>
  <si>
    <t>Eau Claire Cooperative Health Adult and Internal Medicine</t>
  </si>
  <si>
    <t>4605 Monticello Road, Building A, Suite 3, Columbia, SC 29203</t>
  </si>
  <si>
    <t>803-754-0151</t>
  </si>
  <si>
    <t>https://www.ecchc.org/</t>
  </si>
  <si>
    <t>Eau Claire Cooperative Health Waverly Family Practice</t>
  </si>
  <si>
    <t>1228 Harden Street, Suite C, Columbia, SC 29204</t>
  </si>
  <si>
    <t>803-748-1181</t>
  </si>
  <si>
    <t>Eau Claire Cooperative Waverly Women's Health</t>
  </si>
  <si>
    <t>2117 Gervais Street, Columbia, SC 29204</t>
  </si>
  <si>
    <t>803-774-0540</t>
  </si>
  <si>
    <t>Good Samaritan Clinic Northeast</t>
  </si>
  <si>
    <t>7915 Old Percival Road, Columbia, SC 29223</t>
  </si>
  <si>
    <t>Hopkins Pediatrics and Family Practice</t>
  </si>
  <si>
    <t>9063 Garners Ferry Road, Hopkins, SC 29061</t>
  </si>
  <si>
    <t>803-978-1848</t>
  </si>
  <si>
    <t>Lexington Medical Center Women's Care Irmo</t>
  </si>
  <si>
    <t>1 Wellness Blvd Ste 203, Irmo, SC 29063</t>
  </si>
  <si>
    <t>803-749-9920</t>
  </si>
  <si>
    <t>MUSC Health Primary Care Blythewood</t>
  </si>
  <si>
    <t>738 University Village Dr, Blythewood, SC 29016</t>
  </si>
  <si>
    <t>803-365-8615</t>
  </si>
  <si>
    <t>https://www.getcare.muschealth.org/locations/sc/blythewood/musc-health-primary-care-blythewooddep-30103002</t>
  </si>
  <si>
    <t>MUSC Health Primary Care Clemson Rd</t>
  </si>
  <si>
    <t>105 Professional Park Rd, Columbia, SC 29229</t>
  </si>
  <si>
    <t>803-227-8828</t>
  </si>
  <si>
    <t>https://www.getcare.muschealth.org/locations/sc/columbia/musc-health-primary-care-clemson-rd.dep-30101701</t>
  </si>
  <si>
    <t>MUSC Health Primary Care Columbia Medical Park NE</t>
  </si>
  <si>
    <t>114 Gateway Corporate Blvd #350, Columbia, SC 29203</t>
  </si>
  <si>
    <t>803-788-2277</t>
  </si>
  <si>
    <t>https://www.getcare.muschealth.org/locations/sc/columbia/musc-health-primary-care-columbia-medical-park-nedep-30101425</t>
  </si>
  <si>
    <t>MUSC Health Primary Care Forest Dr</t>
  </si>
  <si>
    <t>3700 Forest Dr #200, Columbia, SC 29204</t>
  </si>
  <si>
    <t>803-252-1953</t>
  </si>
  <si>
    <t>https://www.getcare.muschealth.org/locations/sc/columbia/musc-health-primary-care-forest-drivedep-32001001?y_source=1_MjUwNjY2NDctNzE1LWxvY2F0aW9uLndlYnNpdGU%3D</t>
  </si>
  <si>
    <t>MUSC Hlth Surg Assoc Medical Park DT</t>
  </si>
  <si>
    <t>2750 Laurel St Ste 101, Columbia, SC 29204</t>
  </si>
  <si>
    <t>803-365-8650</t>
  </si>
  <si>
    <t>https://www.getcare.muschealth.org/locations/sc/columbia/musc-health-primary-care-laurel-st.-medical-paviliondep-32000206</t>
  </si>
  <si>
    <t>MUSC Health Primary Care Laurel Street Pavilion</t>
  </si>
  <si>
    <t>2001 Laurel Street, Suite 300 (3rd Floor), Columbia, SC 29204</t>
  </si>
  <si>
    <t>803-227-5320</t>
  </si>
  <si>
    <t>Toby's Place</t>
  </si>
  <si>
    <t>5938 Two Notch Road, Columbia, SC 29223</t>
  </si>
  <si>
    <t>803-771-7040</t>
  </si>
  <si>
    <t>https://www.olivergospel.org/tobysplace</t>
  </si>
  <si>
    <t>Transitions Clinic</t>
  </si>
  <si>
    <t>2025 Main Street, Columbia, SC 29201</t>
  </si>
  <si>
    <t>803-708-4861</t>
  </si>
  <si>
    <t>http://www.transitionssc.org/</t>
  </si>
  <si>
    <t>Emmanuel Family Clinic</t>
  </si>
  <si>
    <t>501 West Butler Street, Saluda, SC 29138</t>
  </si>
  <si>
    <t>864-445-2250</t>
  </si>
  <si>
    <t>https://www.emmanuelfamilyclinic.com/</t>
  </si>
  <si>
    <t>Family Healthcare North Saluda</t>
  </si>
  <si>
    <t>595 Newberry Highway, Saluda, SC 29138</t>
  </si>
  <si>
    <t>864-445-2500</t>
  </si>
  <si>
    <t>https://www.selfregional.org/locations/family-healthcare-north-saluda/</t>
  </si>
  <si>
    <t>Family Healthcare South Saluda</t>
  </si>
  <si>
    <t>102 RL Sawyer MD Drive, Saluda, SC 29138</t>
  </si>
  <si>
    <t>864-445-2173</t>
  </si>
  <si>
    <t>https://www.selfregional.org/something-went-wrong/</t>
  </si>
  <si>
    <t>Ridge Spring Family Practice Center</t>
  </si>
  <si>
    <t>201 Aiken Road, Ridge Spring, SC 29129</t>
  </si>
  <si>
    <t>803-685-3100</t>
  </si>
  <si>
    <t>Saluda Family Practice Center</t>
  </si>
  <si>
    <t>219 Greenwood Highway, Saluda, SC 29138</t>
  </si>
  <si>
    <t>864-445-2181</t>
  </si>
  <si>
    <t>ReGenesis Community Health Center</t>
  </si>
  <si>
    <t>1220 John B White Sr Blvd, Spartanburg, SC 29306</t>
  </si>
  <si>
    <t>864-582-2817</t>
  </si>
  <si>
    <t>https://www.myrhc.org/</t>
  </si>
  <si>
    <t>ReGenesis Health Care-Langdon Street</t>
  </si>
  <si>
    <t>460 Langdon Street, Spartanburg, SC 29302</t>
  </si>
  <si>
    <t>ReGenesis-NorthSide</t>
  </si>
  <si>
    <t>220 College Street, Spartanburg, SC 29303</t>
  </si>
  <si>
    <t>ReGenesis-Park Hills</t>
  </si>
  <si>
    <t>301 Crescent Avenue, Spartanburg, SC 29306</t>
  </si>
  <si>
    <t>ReGenesis Health Care-Woodruff</t>
  </si>
  <si>
    <t>220 Irby Street, Woodruff, SC 29388</t>
  </si>
  <si>
    <t>Spartanburg Medical Center for Hermatology/Oncology</t>
  </si>
  <si>
    <t>380 Serpentine Drive, Spartanburg, SC 29303</t>
  </si>
  <si>
    <t>864-560-7050</t>
  </si>
  <si>
    <t>Spartanburg Medical Center for OB/GYN</t>
  </si>
  <si>
    <t>853 North Church Street, Suite 700, Spartanburg, SC 29303</t>
  </si>
  <si>
    <t>864-560-6164</t>
  </si>
  <si>
    <t xml:space="preserve">Sumter </t>
  </si>
  <si>
    <t>Prisma Health OBGYN</t>
  </si>
  <si>
    <t>803-775-8351</t>
  </si>
  <si>
    <t>Prisma Health Palmetto Family Sumter</t>
  </si>
  <si>
    <t>803-934-0810</t>
  </si>
  <si>
    <t>Sandhills Medical Foundation-Sumter</t>
  </si>
  <si>
    <t>30 Cuttino Road, Sumter, SC 29150</t>
  </si>
  <si>
    <t>803-778-2442</t>
  </si>
  <si>
    <t>Tandem Health Family Medicine Sumter</t>
  </si>
  <si>
    <t>319 N. Main Street, Sumter, SC 29150</t>
  </si>
  <si>
    <t>803-774-4500</t>
  </si>
  <si>
    <t>https://www.tandemhealthsc.org/locations/tandem-health-family-medicine-sumter-n-main-street/</t>
  </si>
  <si>
    <t>Tandem Health Family Obstetrics and Gynecology</t>
  </si>
  <si>
    <t>370 S.Pike West, Sumter, SC 29150</t>
  </si>
  <si>
    <t>Tandem Health Family Medicine Pinewood</t>
  </si>
  <si>
    <t>25 E. Clark Street, Pinewood, SC 29125</t>
  </si>
  <si>
    <t xml:space="preserve">Tandem Health Family Medicine-N. Salem </t>
  </si>
  <si>
    <t>425 N Salem Ave, Sumter, SC 29150</t>
  </si>
  <si>
    <t>ReGenesis Health Care-Union</t>
  </si>
  <si>
    <t>115 Thomas Street, Suite B, Union, SC 29379</t>
  </si>
  <si>
    <t>UMC Center for OB/GYN</t>
  </si>
  <si>
    <t>1201 Furman L Fendley Hwy St. C, Union, SC 29379</t>
  </si>
  <si>
    <t>864-427-8380</t>
  </si>
  <si>
    <t>Family Medicine Associates, LLC</t>
  </si>
  <si>
    <t>505 Thurgood Marshall Hwy, Kingstree, SC 29556</t>
  </si>
  <si>
    <t>843-335-8380</t>
  </si>
  <si>
    <t>HopeHealth/Greeleyville</t>
  </si>
  <si>
    <t>86 North Main Street, Greeleyville, SC 29056</t>
  </si>
  <si>
    <t>843-426-2335</t>
  </si>
  <si>
    <t>HopeHealth in Kingstree</t>
  </si>
  <si>
    <t>520 Thurgood Marshall Hwy suite b, Kingstree, SC 29556</t>
  </si>
  <si>
    <t>843-355-5628</t>
  </si>
  <si>
    <t>McLeod Family Medicine Kingstree</t>
  </si>
  <si>
    <t>1200 N Longstreet St, Kingstree, SC 29556</t>
  </si>
  <si>
    <t>843-355-5459</t>
  </si>
  <si>
    <t>St James Health and Wellness - Andrews Annex</t>
  </si>
  <si>
    <t>411 E Main St, Andrews, SC 29510</t>
  </si>
  <si>
    <t>843-264-1223</t>
  </si>
  <si>
    <t xml:space="preserve">York </t>
  </si>
  <si>
    <t>Affinity Health Center- Clover</t>
  </si>
  <si>
    <t>300 Clinton Avenue, Clover, SC 29710</t>
  </si>
  <si>
    <t>803-909-6363</t>
  </si>
  <si>
    <t>York</t>
  </si>
  <si>
    <t>Affinity Health Center- Rock Hill</t>
  </si>
  <si>
    <t>455 Lakeshore Parkway, Rock Hill, SC 29730</t>
  </si>
  <si>
    <t>Affinity Health Center- York</t>
  </si>
  <si>
    <t>37 Pinckney Street, York, SC 29745</t>
  </si>
  <si>
    <t>Affinity Health Center-York Middle School</t>
  </si>
  <si>
    <t>1010 Devinney Rd York, SC 29745</t>
  </si>
  <si>
    <t>Affinity Health Center-Bellview School</t>
  </si>
  <si>
    <t>501 Bellview Rd, Rock Hill, SC 29730</t>
  </si>
  <si>
    <t>Ernest G. Brown Women's &amp; Pediatric Center</t>
  </si>
  <si>
    <t>1140 Saluda Street, Rock Hill, SC 29730</t>
  </si>
  <si>
    <t>803-325-8742</t>
  </si>
  <si>
    <t>https://northcentralmed.org/our-providers/</t>
  </si>
  <si>
    <t>1131 Saluda Street, Rock Hill, SC 29730</t>
  </si>
  <si>
    <t>803-325-7744</t>
  </si>
  <si>
    <t>Palmetto Community Health Care Center</t>
  </si>
  <si>
    <t>410 Oakland Avenue, Rock Hill, SC 29730</t>
  </si>
  <si>
    <t>803-366-6337</t>
  </si>
  <si>
    <t>https://www.palmettofreeclinic.org/</t>
  </si>
  <si>
    <t xml:space="preserve">All SC County Enrollment Sites </t>
  </si>
  <si>
    <t>864-226-1294</t>
  </si>
  <si>
    <t>1100 West Franklin Street, Anderson, SC 29624</t>
  </si>
  <si>
    <t>803-793-4282</t>
  </si>
  <si>
    <t>F. Marion Dwight</t>
  </si>
  <si>
    <t>Medical Ministries, Inc.</t>
  </si>
  <si>
    <t>5867 Ehrhardt Road, Ehrhardt, SC 29081</t>
  </si>
  <si>
    <t>843-743-8980</t>
  </si>
  <si>
    <t>498 North St, Bamberg, SC 29003</t>
  </si>
  <si>
    <t>130 North Baker Street, Blackville, SC 29817</t>
  </si>
  <si>
    <t>843-522-5673</t>
  </si>
  <si>
    <t>843-522-5738</t>
  </si>
  <si>
    <t>Lowcountry Medical Care</t>
  </si>
  <si>
    <t>181 Bluffton Rd, Bluffton, SC 29910</t>
  </si>
  <si>
    <t>843-757-5400</t>
  </si>
  <si>
    <t>912-225-3973</t>
  </si>
  <si>
    <t>843-557-9808</t>
  </si>
  <si>
    <t>1145 Six Mile Road, Mount Pleasant, South Carolina, 29466</t>
  </si>
  <si>
    <t>Consultario Medico Latino</t>
  </si>
  <si>
    <t>2810 Ashley Phosphate Rd Suite B4, North Charleston, SC 29418</t>
  </si>
  <si>
    <t>679 Orangeburg Road Suite F, Summerville, SC 29483</t>
  </si>
  <si>
    <t>1670 Dry Dock Ave., Building 10, North Charleston, SC 29405</t>
  </si>
  <si>
    <t>135 Cannon St 2nd Floor, Charleston, SC 29425</t>
  </si>
  <si>
    <t>25 Isabella Street, Charleston, SC 29403</t>
  </si>
  <si>
    <t>843-727-3392</t>
  </si>
  <si>
    <t>1092 Johnnie Dodds Blvd Suite 108, Mount Pleasant, SC 29464</t>
  </si>
  <si>
    <t>1506 North Limestone St Ste C, Gaffney, SC 29340</t>
  </si>
  <si>
    <t>(864) 487-4573</t>
  </si>
  <si>
    <t>803-400-8987</t>
  </si>
  <si>
    <t>803-789-5221</t>
  </si>
  <si>
    <t>North Central Family Medicine-Chester</t>
  </si>
  <si>
    <t>121 Saluda St., Chester, SC 29706</t>
  </si>
  <si>
    <t>CareSouth-Cheraw</t>
  </si>
  <si>
    <t>812 State Rd, Cheraw, SC 29520</t>
  </si>
  <si>
    <t>Jefferson Medical Center</t>
  </si>
  <si>
    <t>843-335-8291</t>
  </si>
  <si>
    <t>12 West Hospital Street, Manning, SC 29102</t>
  </si>
  <si>
    <t>803-433-4124</t>
  </si>
  <si>
    <t>830 Robertson Blvd, Walterboro, SC 29488-2766</t>
  </si>
  <si>
    <t>843-332-3422</t>
  </si>
  <si>
    <t>115 Exchange St., Darlington, SC 29532-3203</t>
  </si>
  <si>
    <t>843-319-8348</t>
  </si>
  <si>
    <t>Regional Health and Testing Center, LLC</t>
  </si>
  <si>
    <t>576 West Carolina Avenue, Hartsville, SC 29550</t>
  </si>
  <si>
    <t>843-917-0030</t>
  </si>
  <si>
    <t>207 E. Monroe Street, Dillon, SC 29536</t>
  </si>
  <si>
    <t>843-774-4337</t>
  </si>
  <si>
    <t>2000 1st Avenue, Summerville, SC 29483</t>
  </si>
  <si>
    <t>843-636-6080</t>
  </si>
  <si>
    <t>130 Varnfield Drive Summerville, SC 29483</t>
  </si>
  <si>
    <t>241 Kelley Street, Lake City, SC 29560</t>
  </si>
  <si>
    <t>MUSC Health High Risk Breast Program</t>
  </si>
  <si>
    <t>1590 Freedom Blvd Ste A, Florence, SC 29505</t>
  </si>
  <si>
    <t>805 Pamplico Hwy Ste A230, Florence, SC 29505</t>
  </si>
  <si>
    <t>4055 US Highway 17 Bypass South, Murrells Inlet, SC 29576</t>
  </si>
  <si>
    <t>843-652-3937</t>
  </si>
  <si>
    <t>843-527-7940</t>
  </si>
  <si>
    <t>2 Maple Tree Court, Suite B, Greenville, SC 29615</t>
  </si>
  <si>
    <t>877 West Faris Road, Greenville, SC 29605-4289</t>
  </si>
  <si>
    <t>701 Grove Road, Greenville, SC 29605-4210</t>
  </si>
  <si>
    <t>1120 Grove Road, Greenville, SC 29605-4652</t>
  </si>
  <si>
    <t>864-227-6371</t>
  </si>
  <si>
    <t>864-547-8250</t>
  </si>
  <si>
    <t>843-293-1005</t>
  </si>
  <si>
    <t>1608 N. Main Street, Conway, SC 2952</t>
  </si>
  <si>
    <t>843-756-6809</t>
  </si>
  <si>
    <t>803-713-0806</t>
  </si>
  <si>
    <t>Sandhills Medical-Bethune</t>
  </si>
  <si>
    <t>103 Main Street South, Bethune, SC 29009</t>
  </si>
  <si>
    <t>843-334-7145</t>
  </si>
  <si>
    <t>MUSC Health Primary Care-Indian Land</t>
  </si>
  <si>
    <t>6277 Carolina Commons Dr Suite 100, Indian Land, SC 29707</t>
  </si>
  <si>
    <t>803-396-0245</t>
  </si>
  <si>
    <t>Eau Claire Cooperative Health Brookland Cayce Medical Practice</t>
  </si>
  <si>
    <t>120 W Church Street Suite E, Batesburg, SC 29006</t>
  </si>
  <si>
    <t>803-939-0174</t>
  </si>
  <si>
    <t>803-532-1580</t>
  </si>
  <si>
    <t>843-423-2400</t>
  </si>
  <si>
    <t>2845 East Highway 76 Marion Medical Park 1, Suite 3, Mullins, SC 29574</t>
  </si>
  <si>
    <t>2043 Medical Park Dr RM 114, 131</t>
  </si>
  <si>
    <t>12016 North Radio Station Road, Seneca, SC 29678-1143</t>
  </si>
  <si>
    <t>803-263-4086</t>
  </si>
  <si>
    <t>803-358-8339 ext 3</t>
  </si>
  <si>
    <t>MUSC Health Primary Care Columbia Medical Plaza</t>
  </si>
  <si>
    <t>114 Gateway Corporate Blvd Ste 110, Columbia, SC 29203</t>
  </si>
  <si>
    <t>803-254-3278</t>
  </si>
  <si>
    <t>115 North Sumter Street, Suite 200, Sumter, SC 29150-4971</t>
  </si>
  <si>
    <t>115 North Sumter Street, Suite 400, Sumter, SC 29150-4971</t>
  </si>
  <si>
    <t>803-774-6448</t>
  </si>
  <si>
    <t>803-774-4501</t>
  </si>
  <si>
    <t>843-355-8380</t>
  </si>
  <si>
    <t>Date</t>
  </si>
  <si>
    <t>PROVIDER NAME AND LOCATION</t>
  </si>
  <si>
    <t>REGION</t>
  </si>
  <si>
    <t>MOBILE PROVIDER NAME</t>
  </si>
  <si>
    <t>Cancelled Event?</t>
  </si>
  <si>
    <t>NUMBER SCREENED</t>
  </si>
  <si>
    <t>NOTES</t>
  </si>
  <si>
    <t>Fairfield Medical Associates/Winnsboro, SC</t>
  </si>
  <si>
    <t>Affinity Health Center/Rock Hill, SC</t>
  </si>
  <si>
    <t>CHC Lakelands Family Practice Center/Waterloo, SC</t>
  </si>
  <si>
    <t>Palmetto Community Health Care Center/Rock Hill, SC</t>
  </si>
  <si>
    <t>Little River Medical Center Carolina Forest/Myrtle Beach, SC</t>
  </si>
  <si>
    <t>Unity Health on Main/Greenville, SC</t>
  </si>
  <si>
    <t>Edgefield Medical Center/Edgefield, SC</t>
  </si>
  <si>
    <t xml:space="preserve">Clemson at Goodwill Union/Union, SC </t>
  </si>
  <si>
    <t>Little Mountain Family Practice/Little Mountain, SC</t>
  </si>
  <si>
    <t>Prisma Health Baptist Mobile Mammgraphy Unit</t>
  </si>
  <si>
    <t>CHC Ware Shoals Family Practice Center</t>
  </si>
  <si>
    <t>North Central Family Medicine/Rock Hill, SC</t>
  </si>
  <si>
    <t>Hope Health Timmonsville/Timmonsville, SC</t>
  </si>
  <si>
    <t>Health Care Partners Conway/Conway, SC</t>
  </si>
  <si>
    <t>Hope Health/Florence, SC</t>
  </si>
  <si>
    <t>Little River Medical Center Health Access/Myrtle Beach, SC</t>
  </si>
  <si>
    <t>Little River Medical Center South Strand/Myrtle Beach, SC</t>
  </si>
  <si>
    <t>CHC LC 4/Laurens, SC</t>
  </si>
  <si>
    <t>CHC-Uptown Family Practice/Greenwood, SC</t>
  </si>
  <si>
    <t>Little River Medical Center Loris (Loris, SC)</t>
  </si>
  <si>
    <t>Health Care Partners Conway (Conway, SC)</t>
  </si>
  <si>
    <t>Kohls Event at YMCA/Irmo, SC</t>
  </si>
  <si>
    <t>Oak Street Health/Columbia, SC</t>
  </si>
  <si>
    <t xml:space="preserve">Fetter Health Care Hollywood/Hollywood, SC </t>
  </si>
  <si>
    <t xml:space="preserve">Fetter Health Care Walterboro/Walterboro, SC </t>
  </si>
  <si>
    <t>Fetter Health Care Johns Island/Johns Island, SC</t>
  </si>
  <si>
    <t>Fetter Health Care Charleston/Charleston, SC</t>
  </si>
  <si>
    <t>Ware Shoals Family Practice/Ware Shoals, SC</t>
  </si>
  <si>
    <t>Fetter Health Care Summerville/Summerville, SC</t>
  </si>
  <si>
    <t>Community Initiatives/Greenwood, SC</t>
  </si>
  <si>
    <t>Lake Monticello Family Practice Center/Jenkinsville, SC</t>
  </si>
  <si>
    <t>Family Health Care South Saluda/Saluda, SC</t>
  </si>
  <si>
    <t>Hope Health Timmonsville (Timmonsville, SC)</t>
  </si>
  <si>
    <t>Friendship Medical Clinic (Conway, SC)</t>
  </si>
  <si>
    <t>Little River Medical Clinic Health Access (Myrtle Beach, SC)</t>
  </si>
  <si>
    <t>Fairfield Medical Associates (Winnsboro, SC)</t>
  </si>
  <si>
    <t>Fetter Health Care Cross/Cross, SC</t>
  </si>
  <si>
    <t>Fetter Health Care Moncks Corner/Moncks Corner, SC</t>
  </si>
  <si>
    <t>Bacter YMCA/Fort Mill, SC</t>
  </si>
  <si>
    <t>Lewisville Medical Center/Richburg, SC</t>
  </si>
  <si>
    <t>The Springs at Simpsonville/Simpsonville, SC</t>
  </si>
  <si>
    <t>Little River Medical Center Carolina Forest (Myrtle Beach, SC)</t>
  </si>
  <si>
    <t>Carolina Health Centers/Greenwood, SC</t>
  </si>
  <si>
    <t xml:space="preserve">Low Country Health Care System/Fairfax, SC </t>
  </si>
  <si>
    <t xml:space="preserve">Low Country Health Care System/Barnwell, SC </t>
  </si>
  <si>
    <t>Little River Medical Center South Strand (Myrtle Beach, SC)</t>
  </si>
  <si>
    <t>Ridgeway Family Practice/Ridgeway, SC</t>
  </si>
  <si>
    <t>Hope Health (Florence, SC)</t>
  </si>
  <si>
    <t>Amazon Greenville, SC</t>
  </si>
  <si>
    <t>Winthrop University Rock Hill, SC</t>
  </si>
  <si>
    <t>St. Mark Baptist Church Ridgeway, SC</t>
  </si>
  <si>
    <t>Britax Child Safety Fort Mill, SC</t>
  </si>
  <si>
    <t>Hope Health (Timmonsville, SC)</t>
  </si>
  <si>
    <t>Little River Medical Center Health Acess (Myrtle Beach, SC)</t>
  </si>
  <si>
    <t>Faifield Medical Winnsboro, SC</t>
  </si>
  <si>
    <t>Friendship Clinic (Conway, SC)</t>
  </si>
  <si>
    <t>Fort Mill YMCA Fort Mill, SC</t>
  </si>
  <si>
    <t>Little Mountain Family Little Mountain, SC</t>
  </si>
  <si>
    <t>2nd Annual Mimosas &amp; Mammograms Columbia, SC</t>
  </si>
  <si>
    <t>McLeod at Hope Health Florence (Florence, SC)</t>
  </si>
  <si>
    <t>McLeod at Hope Health Timmonsville (Timmonsville, SC)</t>
  </si>
  <si>
    <t xml:space="preserve">Oak Street Health/Columbia, SC </t>
  </si>
  <si>
    <t xml:space="preserve">Heath Care Partners Conway (Conway, SC) </t>
  </si>
  <si>
    <t>Hope Health Florence (Florence, SC)</t>
  </si>
  <si>
    <t>FHC Edgefield</t>
  </si>
  <si>
    <t>Wellness Center Fairfield Medical</t>
  </si>
  <si>
    <t>FHC Ware Shoals</t>
  </si>
  <si>
    <t>FHC Laurens</t>
  </si>
  <si>
    <t>HopeHealth Florence (Florence, SC)</t>
  </si>
  <si>
    <t>FHC Savannah Lakes</t>
  </si>
  <si>
    <t>Early Childhood Center</t>
  </si>
  <si>
    <t>FHC South Saluda</t>
  </si>
  <si>
    <t>Affinity Health Lake Shore Parkway</t>
  </si>
  <si>
    <t>HopeHealth Timmonsville (Timmonsville, SC)</t>
  </si>
  <si>
    <t>Pinecrest Elementary</t>
  </si>
  <si>
    <t>Greater Gwd United Ministry</t>
  </si>
  <si>
    <t>FHC- Edgefield</t>
  </si>
  <si>
    <t>Wellness Center Fairfield</t>
  </si>
  <si>
    <t>CHC- Uptown</t>
  </si>
  <si>
    <t>FHC- Laurens</t>
  </si>
  <si>
    <t>Affinity Health Center</t>
  </si>
  <si>
    <t>FHC- Ware Shoals</t>
  </si>
  <si>
    <t>Oak Street Health Greenville</t>
  </si>
  <si>
    <t>FHC- South Saluda</t>
  </si>
  <si>
    <t>Greenwood City Hall</t>
  </si>
  <si>
    <t>FHC- Newberry</t>
  </si>
  <si>
    <t>Oak Street Health Columbia</t>
  </si>
  <si>
    <t>FHC- Savannah Lakes</t>
  </si>
  <si>
    <t>Genesis School</t>
  </si>
  <si>
    <t>Brewer</t>
  </si>
  <si>
    <t>FHC McCormick</t>
  </si>
  <si>
    <t>PTC Newberry</t>
  </si>
  <si>
    <t>CHC McCormick</t>
  </si>
  <si>
    <t>Fairfield Medical Winnsboro</t>
  </si>
  <si>
    <t>CHC- Ware Shoals Family Practice</t>
  </si>
  <si>
    <t>Lewisville Medical</t>
  </si>
  <si>
    <t>Unity Health</t>
  </si>
  <si>
    <t>Camille Graham Correctional Institute (2 day total)</t>
  </si>
  <si>
    <t>Woodfield Elementary</t>
  </si>
  <si>
    <t>Careteam (Conway, SC)</t>
  </si>
  <si>
    <t>Northside Middle School</t>
  </si>
  <si>
    <t>Carolina Health Center - Bethany Ctr</t>
  </si>
  <si>
    <t>Emerald High School</t>
  </si>
  <si>
    <t>Oak Street Health- Spartanburg</t>
  </si>
  <si>
    <t>FHC-EDGEFIELD</t>
  </si>
  <si>
    <t>Walmart-Wando Crossing, Mt. Pleasant, SC 29464</t>
  </si>
  <si>
    <t>Walmart-Tanger Outlets, North Charleston, SC 29406</t>
  </si>
  <si>
    <t>Greenwood Genetic Center</t>
  </si>
  <si>
    <t>Town of James Island, James Island, SC 29412</t>
  </si>
  <si>
    <t>Ascend</t>
  </si>
  <si>
    <t>FHC-SAVANNAH LAKES</t>
  </si>
  <si>
    <t>FHC-SOUTH SALUDA</t>
  </si>
  <si>
    <t>FHC-LAURENS</t>
  </si>
  <si>
    <t>WESTVIEW Middle School</t>
  </si>
  <si>
    <t>Greenwood-Leath Correctional Institute, Greenwood, SC 29649</t>
  </si>
  <si>
    <t>CHC Calhoun Falls</t>
  </si>
  <si>
    <t>PTC Newberry Campus</t>
  </si>
  <si>
    <t>FHC- LAURENS</t>
  </si>
  <si>
    <t>Affinity Health Center - RockHill</t>
  </si>
  <si>
    <t>FHC- EDGEFIELD</t>
  </si>
  <si>
    <t>CHC Lakelands</t>
  </si>
  <si>
    <t>FHC- SAVANNAH LAKES</t>
  </si>
  <si>
    <t>Mt. Moriah Missionary Baptist Church Goose Creek</t>
  </si>
  <si>
    <t>Palmetto Community Health Care</t>
  </si>
  <si>
    <t>FHC- WARE SHOALS</t>
  </si>
  <si>
    <t>Walmart-Tanger North Charleston</t>
  </si>
  <si>
    <t>YMCA Irmo/ Kohl's Community Event</t>
  </si>
  <si>
    <t>COMMUNITY EVENT</t>
  </si>
  <si>
    <t>Health Care Partners CONWAY (Conway, SC)</t>
  </si>
  <si>
    <t>FHC- SOUTH SALUDA</t>
  </si>
  <si>
    <t>Camille Graham  Correctional Institute (Columbia)</t>
  </si>
  <si>
    <t xml:space="preserve">Camille Graham  Correctional Institute (Columbia) </t>
  </si>
  <si>
    <t>CHC MCCormick</t>
  </si>
  <si>
    <t xml:space="preserve">HopeHealth Clinic-Kingstree </t>
  </si>
  <si>
    <t>Greater Gwd United Ministries - Saluda</t>
  </si>
  <si>
    <t>Post and Courier North Charleston, SC</t>
  </si>
  <si>
    <t>MUSC Parkshore Charleston, SC</t>
  </si>
  <si>
    <t>Carolina Health Centers - Saluda</t>
  </si>
  <si>
    <t>Dorchester County Government St. George, SC 29477</t>
  </si>
  <si>
    <t>Kiawah Island Golf Resort Kiawah Island, SC 29455</t>
  </si>
  <si>
    <t>Lewisville Medical Richburg</t>
  </si>
  <si>
    <t>Unity Health Greeville</t>
  </si>
  <si>
    <t>North Central Family Medical Center- Rock Hill</t>
  </si>
  <si>
    <t>Town of Hollywood</t>
  </si>
  <si>
    <t>Edisto Beach Baptist Church</t>
  </si>
  <si>
    <t>Church of Christ (North Charleston)</t>
  </si>
  <si>
    <t>Camille Graham Correctional Institute (Columbia)</t>
  </si>
  <si>
    <t>Town of McClellanville</t>
  </si>
  <si>
    <t>Greenwood Mills Harris Plant</t>
  </si>
  <si>
    <t>Jasper County Senior Center</t>
  </si>
  <si>
    <t>Volvo, International (Ridgeville, SC)</t>
  </si>
  <si>
    <t>Navigation Center (Charleston, SC)</t>
  </si>
  <si>
    <t>Charleston County Government</t>
  </si>
  <si>
    <t>Eaton Plant - Hodges</t>
  </si>
  <si>
    <t>Jubilee Festival (Columbia, SC)</t>
  </si>
  <si>
    <t>Camille Graham Department of Corrections (Columbia)</t>
  </si>
  <si>
    <t>Hotel Bennett (Charleston)</t>
  </si>
  <si>
    <t>Hope Health Kingstree (Kingstree, SC)</t>
  </si>
  <si>
    <t>MALHE Behr (North Charleston)</t>
  </si>
  <si>
    <t>Perry Ellis Plant - Seneca</t>
  </si>
  <si>
    <t>Folly Beach Exchange</t>
  </si>
  <si>
    <t>Unity Health Greenville</t>
  </si>
  <si>
    <t>City of Goose Creek</t>
  </si>
  <si>
    <t>Daniel Island</t>
  </si>
  <si>
    <t>Eaton Corporation - Greenwood, Greenwood CO</t>
  </si>
  <si>
    <t>Folly Beach Exchange Folly Beach</t>
  </si>
  <si>
    <t>FHC Edgefield - Edgefield, Edgefield CO</t>
  </si>
  <si>
    <t xml:space="preserve">Dorchester County </t>
  </si>
  <si>
    <t>Samsung Newberry  Newberry CO</t>
  </si>
  <si>
    <t>Church of Christ Charleston</t>
  </si>
  <si>
    <t>FHC Ware Shoals - Ware Shoals, Greenwood CO</t>
  </si>
  <si>
    <t>House of God Charleston</t>
  </si>
  <si>
    <t>CHC Uptown Market - Greenwood, Greenwood CO</t>
  </si>
  <si>
    <t>Fuji Film - Greenwood, Greenwood CO</t>
  </si>
  <si>
    <t>Healthy Me SC North Charleston</t>
  </si>
  <si>
    <t>Citadel of South Carolina Charleston</t>
  </si>
  <si>
    <t>FHC South Saluda - Saluda, Saluda CO</t>
  </si>
  <si>
    <t>Hudson Nissan Charleston</t>
  </si>
  <si>
    <t>FHC Laurens - Laurens, Laurens CO</t>
  </si>
  <si>
    <t>Ninety Six Primary - Ninety Six, Greenwood CO</t>
  </si>
  <si>
    <t xml:space="preserve">Mt Moriah Baptist Church </t>
  </si>
  <si>
    <t>Bonneau Beach, Berkeley County</t>
  </si>
  <si>
    <t>Ninety Six Elementary - Ninety Six, Greenwood CO</t>
  </si>
  <si>
    <t>Central Carolina Tech (Sumter, SC)</t>
  </si>
  <si>
    <t>Ninety Six Middle/High School - Ninety Six, Greenwood CO</t>
  </si>
  <si>
    <t>Technical College of the Lowcountry</t>
  </si>
  <si>
    <t>Greater Greenwood Unity Ministry - Greenwood, Greenwood CO</t>
  </si>
  <si>
    <t>Lakeview School - Greenwood, Greenwood CO</t>
  </si>
  <si>
    <t xml:space="preserve">Berkeley County Health Department </t>
  </si>
  <si>
    <t>Eaton Corp - Greenwood, Greenwood CO</t>
  </si>
  <si>
    <t xml:space="preserve">Edisto Beach Baptist Church </t>
  </si>
  <si>
    <t>Costa Layman Farm - Trenton, Edgefield CO</t>
  </si>
  <si>
    <t>HAMIDA</t>
  </si>
  <si>
    <t>Hollywood Downtown SC</t>
  </si>
  <si>
    <t>FHC Savannah Lakes - McCormick, McCormick CO</t>
  </si>
  <si>
    <t xml:space="preserve">Shiloh SC Adventist </t>
  </si>
  <si>
    <t>SCDC Leath Greenwood</t>
  </si>
  <si>
    <t>Mays Elementary School - Greenwood, Greenwood CO</t>
  </si>
  <si>
    <t xml:space="preserve">Navigation Center </t>
  </si>
  <si>
    <t>Berkeley County Government Building</t>
  </si>
  <si>
    <t>FHC Laurens Laurens, Laurens CO</t>
  </si>
  <si>
    <t>FHC Edgefield -  Edgefield, Edgefield CO</t>
  </si>
  <si>
    <t>Ware Shoals Middle School - Ware shoals, Greenwood CO</t>
  </si>
  <si>
    <t>Ware Shoals Primary School- Ware Shoals, Laurens CO</t>
  </si>
  <si>
    <t>Mathews Elementary- Greenwood</t>
  </si>
  <si>
    <t>FHC Edgefield-Edgefield</t>
  </si>
  <si>
    <t>Greenwood High School- Greenwood</t>
  </si>
  <si>
    <t>Rice Elementary-Greenwood</t>
  </si>
  <si>
    <t>Merrywood Elementary-Greenwood</t>
  </si>
  <si>
    <t xml:space="preserve">Consultorio Medico Latino </t>
  </si>
  <si>
    <t>Hope Health Kingstree</t>
  </si>
  <si>
    <t xml:space="preserve">Beaufort Health Department </t>
  </si>
  <si>
    <t>Ware Shoals High School</t>
  </si>
  <si>
    <t>Jasper County Health Department</t>
  </si>
  <si>
    <t>Main Street Primary-Bennettsville</t>
  </si>
  <si>
    <t>CHC- Pendergrass- Ware Shoals</t>
  </si>
  <si>
    <t xml:space="preserve">Goose Creek Highschool </t>
  </si>
  <si>
    <t>SCDC-Camille (Columbia, SC)</t>
  </si>
  <si>
    <t>CHC- McCormick- McCormick</t>
  </si>
  <si>
    <t>END OF REPORTING PERIOD</t>
  </si>
  <si>
    <t>Upstate Events</t>
  </si>
  <si>
    <t>Midlands  Events</t>
  </si>
  <si>
    <t>Lowcountry  Events</t>
  </si>
  <si>
    <t>Pee Dee Events</t>
  </si>
  <si>
    <t>Prisma</t>
  </si>
  <si>
    <t xml:space="preserve">Hampton County Health Department </t>
  </si>
  <si>
    <t xml:space="preserve">Colleton County Health Department </t>
  </si>
  <si>
    <t xml:space="preserve">Leath Greenwood SCDC </t>
  </si>
  <si>
    <t>Greenwood Early Childhood Center</t>
  </si>
  <si>
    <t>Pinecrest Elementary Greenwood SC</t>
  </si>
  <si>
    <t xml:space="preserve">Orangeburg County Health Department </t>
  </si>
  <si>
    <t xml:space="preserve">MUSC Orangeburg </t>
  </si>
  <si>
    <t>Odell Corp</t>
  </si>
  <si>
    <t>Orangeburg Holy Hill Health Department</t>
  </si>
  <si>
    <t>Abbeville County  Library</t>
  </si>
  <si>
    <t>Health Care Partners (Conway, SC)</t>
  </si>
  <si>
    <t xml:space="preserve">Allendale Health Department </t>
  </si>
  <si>
    <t>Little River Medical Center (Loris, SC)</t>
  </si>
  <si>
    <t>Summerville Elementary School</t>
  </si>
  <si>
    <t>Velux Corp Greenwood SC</t>
  </si>
  <si>
    <t>Little River Medical Center - Health Access (Myrtle Beach, SC)</t>
  </si>
  <si>
    <t>Unity Health (Greenville SC)</t>
  </si>
  <si>
    <t xml:space="preserve">Rosa Gibbs Family Health Center </t>
  </si>
  <si>
    <t xml:space="preserve">St Stephens Middle School </t>
  </si>
  <si>
    <t>MUSC OrangeBurg</t>
  </si>
  <si>
    <t>Oak Street Health Spartanburg</t>
  </si>
  <si>
    <t>Town of Hollywood SC</t>
  </si>
  <si>
    <t>Healthy Me Healthy SC</t>
  </si>
  <si>
    <t xml:space="preserve">Edisto Beach Baptist Chruch (Edisto,SC) </t>
  </si>
  <si>
    <t xml:space="preserve">Fetter T.J. Bell Medical Center </t>
  </si>
  <si>
    <t xml:space="preserve">Nucor Darilington </t>
  </si>
  <si>
    <t>Careteam Plus (Conway, SC)</t>
  </si>
  <si>
    <t xml:space="preserve">SCDC Camile-Graham Correctional Institute </t>
  </si>
  <si>
    <t>SCDC Camile Graham Correctional Institutie</t>
  </si>
  <si>
    <t xml:space="preserve">Lowcountry </t>
  </si>
  <si>
    <t>Habitat for Humanity- Beaufort</t>
  </si>
  <si>
    <t>two hour visit</t>
  </si>
  <si>
    <t>FHC Newberry - PTC Newberry</t>
  </si>
  <si>
    <t>HopeHealth Kingstree</t>
  </si>
  <si>
    <t>Surefire Market (Rock Hill, SC)</t>
  </si>
  <si>
    <t>Unity Health (Greenville, SC)</t>
  </si>
  <si>
    <t>Fairfield Health Department</t>
  </si>
  <si>
    <t>HopeHealth (Timmonsville, SC)</t>
  </si>
  <si>
    <t>Little River Medical Center-Health Access (Conway, SC)</t>
  </si>
  <si>
    <t>Brewer Middle School</t>
  </si>
  <si>
    <t>Penn Center(Beuafort)</t>
  </si>
  <si>
    <t>9 were prostate cancer screenings</t>
  </si>
  <si>
    <t>Bethlemhem Baptist Church</t>
  </si>
  <si>
    <t>St. Paul's AME Church (Irmo, SC)</t>
  </si>
  <si>
    <t>Dispatcher Health Day 149 W Black St, Rock Hill</t>
  </si>
  <si>
    <t xml:space="preserve">FHC Savannah Lakes </t>
  </si>
  <si>
    <t>Mt. Holly Elementary School- Rock Hill</t>
  </si>
  <si>
    <t>Lonza Pharmaceuticals, Greenwood SC</t>
  </si>
  <si>
    <t>SCDC Camillie Graham Columbia SC</t>
  </si>
  <si>
    <t>CHC - Pendergrass</t>
  </si>
  <si>
    <t>Harambee Festival Columbia SC</t>
  </si>
  <si>
    <t>Fetter Health Care-Walterboro</t>
  </si>
  <si>
    <t>TJ Bell Fetter Health Care</t>
  </si>
  <si>
    <t>Little River Medical Center - Loris (Loris, SC)</t>
  </si>
  <si>
    <t>Berkley County Goverment</t>
  </si>
  <si>
    <t>Elijah Wright Fetter Health Care</t>
  </si>
  <si>
    <t>CHC Bethany Center</t>
  </si>
  <si>
    <t>Beaufort County Health Department</t>
  </si>
  <si>
    <t>6 were prostate cancer screenings</t>
  </si>
  <si>
    <t>Fetter Health Care Summerville SC</t>
  </si>
  <si>
    <t>Santee Cooper of Moncks Corner</t>
  </si>
  <si>
    <t>Total patients in April</t>
  </si>
  <si>
    <t>Lesslie Elementary School- Rock Hill</t>
  </si>
  <si>
    <t>G-RAD Orangeburg</t>
  </si>
  <si>
    <t xml:space="preserve">Clemson Rural Health </t>
  </si>
  <si>
    <t>Emerald High School (Greenwood, SC)</t>
  </si>
  <si>
    <t xml:space="preserve">Nucor Berkerley </t>
  </si>
  <si>
    <t>Mount Moriah Baptist Church Spartanburg</t>
  </si>
  <si>
    <t>HopeHealth (Florence, SC)</t>
  </si>
  <si>
    <t>Rosa Gibbs Fetter Health  Berkley</t>
  </si>
  <si>
    <t>Voorhees University Denmark SC</t>
  </si>
  <si>
    <t>Northside Middle School (Greenwood, SC)</t>
  </si>
  <si>
    <t xml:space="preserve">TJ Bell Fetter Health </t>
  </si>
  <si>
    <t xml:space="preserve">Abbeville Medical Center </t>
  </si>
  <si>
    <t>Greenwood Genetic Center (Greenwood, SC)</t>
  </si>
  <si>
    <t>Cherooke Free Medical Clinic</t>
  </si>
  <si>
    <t xml:space="preserve">Medical Ministires Dorchester </t>
  </si>
  <si>
    <t>Transitions Homeless Center Columbia SC</t>
  </si>
  <si>
    <t>Clemson, Prisma, PALSS</t>
  </si>
  <si>
    <t xml:space="preserve">Volvo Charleston </t>
  </si>
  <si>
    <t xml:space="preserve">Volvo Charlelston </t>
  </si>
  <si>
    <t>CHC - Calhoun Falls</t>
  </si>
  <si>
    <t xml:space="preserve">Volvon Charleston </t>
  </si>
  <si>
    <t xml:space="preserve">Anmed Anderson </t>
  </si>
  <si>
    <t xml:space="preserve">SCDC Leath </t>
  </si>
  <si>
    <t xml:space="preserve">Barnwell County Health Department </t>
  </si>
  <si>
    <t>Clemson Free Clinic</t>
  </si>
  <si>
    <t>Greater Greenwood United Ministries</t>
  </si>
  <si>
    <t>Oconee Memorial Hospital</t>
  </si>
  <si>
    <t>WESTVIEW Middle School (Greenwood, SC)</t>
  </si>
  <si>
    <t>Orangburg County Health Department</t>
  </si>
  <si>
    <t>CHC Admin Office Greenwood, SC</t>
  </si>
  <si>
    <t xml:space="preserve">Wahalla Clinic </t>
  </si>
  <si>
    <t>Care Team Plus (Conway, SC)</t>
  </si>
  <si>
    <t xml:space="preserve">The Well Barnwell </t>
  </si>
  <si>
    <t>NC Links Organzation Orangeburg</t>
  </si>
  <si>
    <t>Pine Ridge Middle School (West Columbia, SC) Women's Health Event</t>
  </si>
  <si>
    <t>COMMUNITY EVENT (Susan Collier)</t>
  </si>
  <si>
    <t>McLeod Family Medicine Timmonsville</t>
  </si>
  <si>
    <t>Holly Hill Health Department</t>
  </si>
  <si>
    <t>Bennetsville, SC</t>
  </si>
  <si>
    <t>Harleyville, SC</t>
  </si>
  <si>
    <t xml:space="preserve">Bamberg County Health Department </t>
  </si>
  <si>
    <t>Hollywood, SC</t>
  </si>
  <si>
    <t>McLeod Family Medicine South Florence</t>
  </si>
  <si>
    <t>Kingstree, SC</t>
  </si>
  <si>
    <t>Health Care Partners</t>
  </si>
  <si>
    <t>Pinner Clinic (Peak, SC)</t>
  </si>
  <si>
    <t>Columbia, SC</t>
  </si>
  <si>
    <t>Allendale Health Department</t>
  </si>
  <si>
    <t>LRMC Health Access</t>
  </si>
  <si>
    <t>John's Island</t>
  </si>
  <si>
    <t>Moncks Corner, SC</t>
  </si>
  <si>
    <t xml:space="preserve">Calhoun Health Department </t>
  </si>
  <si>
    <t>LRMC Loris</t>
  </si>
  <si>
    <t>Orangeburg, SC</t>
  </si>
  <si>
    <t>CMC Health Plaza South  (Myrtle Beach, SC)</t>
  </si>
  <si>
    <t>CMC Primary Care (Conway, SC)</t>
  </si>
  <si>
    <t>Oak Street Health (Greenville, SC)</t>
  </si>
  <si>
    <t>Unity Health on Main (Greenville, SC)</t>
  </si>
  <si>
    <t>CMC Primary Care (Aynor, SC)</t>
  </si>
  <si>
    <t>CMC Primary Care - Myrtle Beach, SC</t>
  </si>
  <si>
    <t>North Central Family Medical Center (Rock Hill, SC)</t>
  </si>
  <si>
    <t>CMC Primary Care (Murrells Inlet, SC)</t>
  </si>
  <si>
    <t>FHC (South Saluda, SC)</t>
  </si>
  <si>
    <t>CHC Saluda Family Practice (Saluda, SC)</t>
  </si>
  <si>
    <t>FHC (Edgefield, SC)</t>
  </si>
  <si>
    <t>Shifa (Charleston, SC)</t>
  </si>
  <si>
    <t>Beaufort County Health Department (Beaufort, SC)</t>
  </si>
  <si>
    <t>Moncks Corner Health Department (Moncks Corner, SC)</t>
  </si>
  <si>
    <t>Emmanuel Baptist Church of James Island (Charleston, SC)</t>
  </si>
  <si>
    <t>July</t>
  </si>
  <si>
    <t>20 total events in July</t>
  </si>
  <si>
    <t>Oak Street Health- (Spartanburg, SC)</t>
  </si>
  <si>
    <t>Palmetto Goodwill (Johns Island, SC)</t>
  </si>
  <si>
    <t>Oak Street health- (Greenville, SC)</t>
  </si>
  <si>
    <t>CMC Health Plaza South (Myrtle Beach, SC)</t>
  </si>
  <si>
    <t>FHC Edgefield (Edgefield, SC)</t>
  </si>
  <si>
    <t>CMC Little River (Little River, SC)</t>
  </si>
  <si>
    <t>GGUM - (Saluda, SC)</t>
  </si>
  <si>
    <t>FHC - (Savannah Lakes, SC)</t>
  </si>
  <si>
    <t>FHC (Newberry, SC)</t>
  </si>
  <si>
    <t>CMC Aynor Family Medicine (Aynor, SC)</t>
  </si>
  <si>
    <t>Walterboro FHC (Walterboro, SC)</t>
  </si>
  <si>
    <t>FHC - (Edgefield, SC)</t>
  </si>
  <si>
    <t>Women and Children Family Health Center (City?)</t>
  </si>
  <si>
    <t>Self Regional Family Healthcare (Greenwood, SC)</t>
  </si>
  <si>
    <t>CMC Towne Center (Carolina Forest, SC)</t>
  </si>
  <si>
    <t>North Central Family Medical Center  (Chester, SC)</t>
  </si>
  <si>
    <t>Family Medicine (Winnsboro)</t>
  </si>
  <si>
    <t>Sullivan Middle School Mammo Event (Rock Hill, SC)</t>
  </si>
  <si>
    <t>Murrells Inlet, SC</t>
  </si>
  <si>
    <t>FHC - (Saluda, SC)</t>
  </si>
  <si>
    <t>OB/GYN (Columbia, SC)</t>
  </si>
  <si>
    <t>Oak Street Health, Columbia, SC</t>
  </si>
  <si>
    <t>Fairfield Wellness Center, (Winnsboro, SC)</t>
  </si>
  <si>
    <t>FHC - (Newberry, SC)</t>
  </si>
  <si>
    <t>August</t>
  </si>
  <si>
    <t>18 total events</t>
  </si>
  <si>
    <t>ICC (Gaffney, SC)</t>
  </si>
  <si>
    <t>Family and Internal Medicine (Boiling Springs, SC)</t>
  </si>
  <si>
    <t>FHC - Edgefield</t>
  </si>
  <si>
    <t>ICC Pelham</t>
  </si>
  <si>
    <t>Family Medicine (Greer, SC)</t>
  </si>
  <si>
    <t>MGC Family Medicine (Duncan, SC)</t>
  </si>
  <si>
    <t>MGC Family Medicine (Landrum, SC)</t>
  </si>
  <si>
    <t>Liberty Family Care (City?)</t>
  </si>
  <si>
    <t>HCP Conway (Conway, SC)</t>
  </si>
  <si>
    <t>FHC - Laurens</t>
  </si>
  <si>
    <t>Young Women's Auxiliary of Manning Baptist Church (Dillon, SC)</t>
  </si>
  <si>
    <t>McLeod Family Medicine (Darlington, SC)</t>
  </si>
  <si>
    <t>MGC Family Medicine (Inman, SC)</t>
  </si>
  <si>
    <t>North Central Family Medical Center - (Rock Hill, SC)</t>
  </si>
  <si>
    <t>Simpsonville Family Medicine (Simpsonville, SC)</t>
  </si>
  <si>
    <t>McLeod Family Medicine South (Florence, SC)</t>
  </si>
  <si>
    <t>MGC Milestone Family Medicine (Greenville, SC)</t>
  </si>
  <si>
    <t>Affinity Health Center (Rock Hill, SC)</t>
  </si>
  <si>
    <t>Woodfield Elementary (Greenwood, SC)</t>
  </si>
  <si>
    <t>Travelers Rest Family Medicine (Travelers Rest, SC)</t>
  </si>
  <si>
    <t>MCG Family Medicine (Pacolet, SC)</t>
  </si>
  <si>
    <t>FHC - Savannah Lakes</t>
  </si>
  <si>
    <t>Palmetto Medical Associates (Duncan, SC)</t>
  </si>
  <si>
    <t>CHC (McCormick, SC)</t>
  </si>
  <si>
    <t>Mcleod Family Medicine (Darlington, SC)</t>
  </si>
  <si>
    <t xml:space="preserve">McLeod Health </t>
  </si>
  <si>
    <t>CMC Center for Family Medicine (Gaffney, SC)</t>
  </si>
  <si>
    <t>FHC - South Saluda</t>
  </si>
  <si>
    <t>Keystone Family Medicine (Simpsonville, SC)</t>
  </si>
  <si>
    <t>City of Newberry (Newberry, SC)</t>
  </si>
  <si>
    <t>SMC Center for Family Medicine</t>
  </si>
  <si>
    <t>LRMC Health Access (Myrtle Beach, SC)</t>
  </si>
  <si>
    <t>Easley Family Medicine (Easley, SC)</t>
  </si>
  <si>
    <t>HCP (Conway, SC)</t>
  </si>
  <si>
    <t>LMC (Swansea, SC)</t>
  </si>
  <si>
    <t>LRMC (Loris, SC)</t>
  </si>
  <si>
    <t>Palmetto Adult Medicine (Sumter, SC)</t>
  </si>
  <si>
    <t>McLeod Family Medicine (Johnsonville, SC)</t>
  </si>
  <si>
    <t>Family Medicine (Ballentine, SC)</t>
  </si>
  <si>
    <t>Friendship (Conway, SC)</t>
  </si>
  <si>
    <t>GGUM  (Greenwood, SC)</t>
  </si>
  <si>
    <t>MGC Family Medicine (Woodruff, SC)</t>
  </si>
  <si>
    <t>LMC Northeast (Columbia, SC)</t>
  </si>
  <si>
    <t>Healthy Me Healthy SC (City?)</t>
  </si>
  <si>
    <t>Summerville Family Health Center (Summerville, SC)</t>
  </si>
  <si>
    <t>McLeod Family Medicine (Timmonsville, SC)</t>
  </si>
  <si>
    <t>Careteam</t>
  </si>
  <si>
    <t>MUSC (St. Matthews)</t>
  </si>
  <si>
    <t>MUSC (Holly Hill, SC)</t>
  </si>
  <si>
    <t>Folly Beach Exchange Club (Charleston, SC)</t>
  </si>
  <si>
    <t>Francis marion University (Florence, SC)</t>
  </si>
  <si>
    <t>Chesterfield County (Chesterfield, SC)</t>
  </si>
  <si>
    <t>LPL Financial (Fort Mills, SC)</t>
  </si>
  <si>
    <t>Sandhills Medical Foundaton (Lugoff, SC)</t>
  </si>
  <si>
    <t>CCHP (Rock Hill, SC)</t>
  </si>
  <si>
    <t>LMC (Batesburg, SC)</t>
  </si>
  <si>
    <t>BBEMC (Denmark, SC)</t>
  </si>
  <si>
    <t>Moutain Lakes Family Medicine (Seneca, SC)</t>
  </si>
  <si>
    <t>Family and Internal Medicine (Seneca, SC)</t>
  </si>
  <si>
    <t>Charleston County DPH (North Charleston, SC)</t>
  </si>
  <si>
    <t>Trendz Salon (Darlington, SC)</t>
  </si>
  <si>
    <t>McLeod family Medicine South (Florence, SC)</t>
  </si>
  <si>
    <t>Pelion Family Practice (Pelion, SC)</t>
  </si>
  <si>
    <t>Fuji (Greenwood, SC)</t>
  </si>
  <si>
    <t xml:space="preserve">McLeod Primary Care (Turbeville, SC) </t>
  </si>
  <si>
    <t>Columbia Medical Group (Columbia, SC)</t>
  </si>
  <si>
    <t>Bibleway Church (Columbia, SC)</t>
  </si>
  <si>
    <t>Prisma - Midlands</t>
  </si>
  <si>
    <t>Marion County Sheriff's Office (Marion, SC)</t>
  </si>
  <si>
    <t>FHC (Edgefeld, SC)</t>
  </si>
  <si>
    <t>Wellness Center (Fairfield, SC)</t>
  </si>
  <si>
    <t>Movement Mortgage (Indian Land, SC)</t>
  </si>
  <si>
    <t>MUSC (Bowman, SC)</t>
  </si>
  <si>
    <t>LMC White Knoll (Lexington, SC)</t>
  </si>
  <si>
    <t>Internal Medicine Associateds (Greenville, SC)</t>
  </si>
  <si>
    <t>Union Health Department</t>
  </si>
  <si>
    <t>Breast Cancer Awareness Month</t>
  </si>
  <si>
    <t>Sand Hill United Methodist Church (Ridgeville, SC)</t>
  </si>
  <si>
    <t>Omega Tau Omega - YMCA (Fort Mill, SC)</t>
  </si>
  <si>
    <t>YMCA (Irmo, SC)</t>
  </si>
  <si>
    <t>Trinity Baptist Church (Rock Hill, SC)</t>
  </si>
  <si>
    <t>Church of Christ at Azalea Dr. (Charleston, SC)</t>
  </si>
  <si>
    <t>LMC (Gilbert, SC)</t>
  </si>
  <si>
    <t>MUSC (Branchville, SC)</t>
  </si>
  <si>
    <t>MUSC (Santee, SC)</t>
  </si>
  <si>
    <t>Ninety Six Primary (Ninety Six, SC)</t>
  </si>
  <si>
    <t>Advanced Family Medicine (Clinton, SC)</t>
  </si>
  <si>
    <t>Samsung Home Appliance Manufacturing Plant</t>
  </si>
  <si>
    <t>Hudson Nissan (Charleston, SC)</t>
  </si>
  <si>
    <t>Sandhills Medical Foundation (Sumter, SC)</t>
  </si>
  <si>
    <t>Mimosas &amp; Mammograms Eau Claire (Columbia, SC)</t>
  </si>
  <si>
    <t>Bamburg Co. Health Department (Bamburg, SC)</t>
  </si>
  <si>
    <t>The Manor Senior Living (Florence, SC)</t>
  </si>
  <si>
    <t>Total for October</t>
  </si>
  <si>
    <t>Emmanuel baptist Church of James Island (James Island, SC)</t>
  </si>
  <si>
    <t>Liberty Family Care (Liberty, SC)</t>
  </si>
  <si>
    <t>Ninety Six Elementary (Ninety Six, SC)</t>
  </si>
  <si>
    <t>First Impressions (Greenville, SC)</t>
  </si>
  <si>
    <t>*not invision, whose event is this?</t>
  </si>
  <si>
    <t>Colleton County Health Department (Walterboro, SC)</t>
  </si>
  <si>
    <t>Bausch &amp; Lomb (Greenville, SC)</t>
  </si>
  <si>
    <t>MUSC (St. Matthews, SC)</t>
  </si>
  <si>
    <t>ICC Pelham (Greenville, SC)</t>
  </si>
  <si>
    <t>Lakeview Elementary (Greenwood, SC)</t>
  </si>
  <si>
    <t>McLeod Medical Park (Hartsville, SC)</t>
  </si>
  <si>
    <t>MGC Family Medicine</t>
  </si>
  <si>
    <t>McLeod family Medicine (Darlington, SC)</t>
  </si>
  <si>
    <t>Healthcare Partners (Conway,  SC)</t>
  </si>
  <si>
    <t>FHC - Ware Shoals</t>
  </si>
  <si>
    <t>MGC Milestone Family Medicine</t>
  </si>
  <si>
    <t>Ascend (Greenwood, SC)</t>
  </si>
  <si>
    <t>Piedmont Tech Conf (Greenwood, SC)</t>
  </si>
  <si>
    <t>Johnston Elementary (Edgefield, SC)</t>
  </si>
  <si>
    <t>yes</t>
  </si>
  <si>
    <t>MGC Medical Offices (Simpsonville, SC)</t>
  </si>
  <si>
    <t>McLeod Family Medicine (Mullins, SC)</t>
  </si>
  <si>
    <t>FHC - South Saluda (Saluda, SC)</t>
  </si>
  <si>
    <t>CHC Lakelands (Laurens, SC)</t>
  </si>
  <si>
    <t>Family Medicine (Wallhalla, SC)</t>
  </si>
  <si>
    <t>Bamburg Family Practice (Bamburg, SC)</t>
  </si>
  <si>
    <t xml:space="preserve">Palmetto Adult Medicine (Sumter, SC) </t>
  </si>
  <si>
    <t>McLeod Family Medicine (Johnsonville,  SC)</t>
  </si>
  <si>
    <t>Center for Family Medicine (Greer, SC)</t>
  </si>
  <si>
    <t>Mays Elementary (Greenwood, SC)</t>
  </si>
  <si>
    <t>Oak St. Health (Spartanburg, SC)</t>
  </si>
  <si>
    <t>Costa Layman (Edgefield, SC)</t>
  </si>
  <si>
    <t xml:space="preserve">Spartanburg Regional </t>
  </si>
  <si>
    <t>total screened for the month</t>
  </si>
  <si>
    <t>McLeod Family Mediine (Timmonsville, SC)</t>
  </si>
  <si>
    <t>Oak St. Health (Columbia, SC)</t>
  </si>
  <si>
    <t>Machine broke down</t>
  </si>
  <si>
    <t>Fairfield Wellness Center (Winnsboro, SC)</t>
  </si>
  <si>
    <t>Family Medicine (Winnsboro, SC)</t>
  </si>
  <si>
    <t>Costa Layman (Edgefield)</t>
  </si>
  <si>
    <t>Ware Shoals Primary</t>
  </si>
  <si>
    <t>OB/GYN Center (Greenville, SC)</t>
  </si>
  <si>
    <t>McLeod Family Medicine (South Florence, SC)</t>
  </si>
  <si>
    <t>Ware Shoals Middle School (Ware Shoals)</t>
  </si>
  <si>
    <t>Ware Shoals High School (Ware Shoals)</t>
  </si>
  <si>
    <t>GGUM (Greenwood, SC)</t>
  </si>
  <si>
    <t>Bluffton County Health Department</t>
  </si>
  <si>
    <t>Total patients served for the month</t>
  </si>
  <si>
    <t>McLeod Primary Care (Turbeville, SC)</t>
  </si>
  <si>
    <t>no</t>
  </si>
  <si>
    <t>Wellness Center- Fairfield Medical (Winnsboro, SC)</t>
  </si>
  <si>
    <t>FHC - Edgefield, SC</t>
  </si>
  <si>
    <t>CHC Uptown Family Practice (Greenwood, SC)</t>
  </si>
  <si>
    <t>FHC Laurens (Laurens, SC)</t>
  </si>
  <si>
    <t>Allendale County Health Department (Allendale, SC)</t>
  </si>
  <si>
    <t>Costa Layman</t>
  </si>
  <si>
    <t>GGUM (Saluda, SC)</t>
  </si>
  <si>
    <t>Goodwill (Johns Island, SC)</t>
  </si>
  <si>
    <t>Douglas Elementary (Trenton, SC)</t>
  </si>
  <si>
    <t>Bamberg County Health Department (Bamberg, SC)</t>
  </si>
  <si>
    <t>KARE (Kershaw, SC)</t>
  </si>
  <si>
    <t>Lacked appointments</t>
  </si>
  <si>
    <t>FHC (Ware Shoals, SC)</t>
  </si>
  <si>
    <t>Prisma Health OB/GYN Hardscrabble Rd. (Columbia, SC)</t>
  </si>
  <si>
    <t>CHC (Saluda, SC)</t>
  </si>
  <si>
    <t>Prisma Health Primary Care (Fountain Inn, SC)</t>
  </si>
  <si>
    <t>McLeod Family Mdicine (South Florence, SC)</t>
  </si>
  <si>
    <t>Prisma Family Medicine (Ballentine, SC)</t>
  </si>
  <si>
    <t>Greenwood High School</t>
  </si>
  <si>
    <t>Barnwell County Health Department (Barnwell, SC)</t>
  </si>
  <si>
    <t>Healthy Me Health SC (Darlington, SC)</t>
  </si>
  <si>
    <t>Oak Street Health (Rock Hill, SC)</t>
  </si>
  <si>
    <t>Prisma Family Medicine Colonial Dr. (Columbia, SC)</t>
  </si>
  <si>
    <t>Palmetto Adult medicine (Sumter, SC)</t>
  </si>
  <si>
    <t>Prisma Health Family Medicine (Podersville, SC)</t>
  </si>
  <si>
    <t>East End Academy (Greenwood, SC)</t>
  </si>
  <si>
    <t>Dewey Carter Elementary (Effingham, SC)</t>
  </si>
  <si>
    <t>Pinecrest (Greenwood, SC)</t>
  </si>
  <si>
    <t>Calhoun County Health Department (St. Matthews, SC)</t>
  </si>
  <si>
    <t>Prisma Family Medicine (Winnsboro, SC)</t>
  </si>
  <si>
    <t>Independence Elementary School (Rock Hill, SC)</t>
  </si>
  <si>
    <t>Milestone Family Medicine (Greenville, SC)</t>
  </si>
  <si>
    <t>AnMed Medical Center (Iva, SC)</t>
  </si>
  <si>
    <t>Oak Street Health (Columbia, SC)</t>
  </si>
  <si>
    <t>South Florence High School (Florence, SC)</t>
  </si>
  <si>
    <t>Medical Ministries (Harleyville, SC)</t>
  </si>
  <si>
    <t>First Reliance Bank, Palmetto St. (Florence, SC)</t>
  </si>
  <si>
    <t>FHC (Laurens, SC)</t>
  </si>
  <si>
    <t>Orangeburg County Health Department  (Orangeburg, SC)</t>
  </si>
  <si>
    <t>Hodges Elementary (Greenwood, SC)</t>
  </si>
  <si>
    <t>AnMed Primary Care- Lakeside (Anderson, SC)</t>
  </si>
  <si>
    <t>House of Prayer and Praise (Harleyville, SC)</t>
  </si>
  <si>
    <t>AnMed Primary Care (Honea Path, SC)</t>
  </si>
  <si>
    <t>MUSC (Holly Hill)</t>
  </si>
  <si>
    <t>CHC Bethany (Greenwood, SC)</t>
  </si>
  <si>
    <t>McLeod medical Park (Hartsville, SC)</t>
  </si>
  <si>
    <t>AnMed Primary Care- Wren (Piedmont, SC)</t>
  </si>
  <si>
    <t>AnMed Primary Care Central (Central, SC)</t>
  </si>
  <si>
    <t>Holly Hill Health Department (Holly Hill, SC)</t>
  </si>
  <si>
    <t>AnMed CareConnect (Clemson, SC)</t>
  </si>
  <si>
    <t>Oak Street Health (Spartanburg, SC)</t>
  </si>
  <si>
    <t>Rice Elementary (Greenwood, SC)</t>
  </si>
  <si>
    <t>LFP Northeast (Columbia, SC)</t>
  </si>
  <si>
    <t>AnMed Primary Care Iva (Iva, SC)</t>
  </si>
  <si>
    <t>Travelers rest Family Medicine (Travelers Rest, SC)</t>
  </si>
  <si>
    <t>Prisma Health Pelham Family Medicine (Pelham, SC)</t>
  </si>
  <si>
    <t>LFP (Gilbert, SC)</t>
  </si>
  <si>
    <t>LRMC Health Access (Conway, SC)</t>
  </si>
  <si>
    <t>AnMed Primary Care (Pendleton, SC)</t>
  </si>
  <si>
    <t>LFP White Knoll (Lexington, SC)</t>
  </si>
  <si>
    <t>AnMed Primary Care (Honea Path)</t>
  </si>
  <si>
    <t>Bamberg Family Practice (Bamberg, SC)</t>
  </si>
  <si>
    <t>Family Medicine (Walhalla, SC)</t>
  </si>
  <si>
    <t>Velux (Greenwood, SC)</t>
  </si>
  <si>
    <t>AnMed Primary Care Wren (Piedmont, SC)</t>
  </si>
  <si>
    <t>Agape Family Life Center (Hardeeville, SC)</t>
  </si>
  <si>
    <t>AnMed Primary Care (Williamston, SC)</t>
  </si>
  <si>
    <t>LMC Swansea (Swansea, SC)</t>
  </si>
  <si>
    <t>CHC Pendergrass (Ware Shoals, SC)</t>
  </si>
  <si>
    <t>AnMed Primary Care (Iva, SC)</t>
  </si>
  <si>
    <t>Stoney Point Community (Greewood, SC)</t>
  </si>
  <si>
    <t>Total for all McLeod events</t>
  </si>
  <si>
    <t>Family Healthcare (Edgefield, SC)</t>
  </si>
  <si>
    <t>Prisma Health Family Medicine Colonial Dr. (Columbia, SC)</t>
  </si>
  <si>
    <t>St. Matthews, SC</t>
  </si>
  <si>
    <t>Edisto Beach Baptist Church (Edisto, SC)</t>
  </si>
  <si>
    <t>AnMed Primary Care  (Honea Path, SC)</t>
  </si>
  <si>
    <t>Holly Hill, SC</t>
  </si>
  <si>
    <t xml:space="preserve">Town of Hollywood </t>
  </si>
  <si>
    <t>Family Healthcare Care (Clinton, SC)</t>
  </si>
  <si>
    <t>AnMed Primary Care (Central, SC)</t>
  </si>
  <si>
    <t>Womens History Month Event (York, SC)</t>
  </si>
  <si>
    <t>Family Healthcare (Ware Shoals, SC)</t>
  </si>
  <si>
    <t>Lexington Family Practice Northeast (Columbia, SC)</t>
  </si>
  <si>
    <t>Family Healthcare (Savannah Lakes, SC)</t>
  </si>
  <si>
    <t>Black Family Wellness Exop - Shelter Cove Community Park (Hilton Head)</t>
  </si>
  <si>
    <t>Baxter Village Spring Fling (Fort Mill, SC)</t>
  </si>
  <si>
    <t>Bowman, SC</t>
  </si>
  <si>
    <t>Family Healthcare (South Saluda, SC)</t>
  </si>
  <si>
    <t>AnMed Primary Cae (Pendleton, SC)</t>
  </si>
  <si>
    <t>Uptown Family Practice (Greenwood, SC)</t>
  </si>
  <si>
    <t>Prisma Health Pediatrics and Internal Med- Squires Point (Duncan, SC)</t>
  </si>
  <si>
    <t>Family Healthcare (Clinton, SC)</t>
  </si>
  <si>
    <t>North Central Family Medical Center (Chester, SC)</t>
  </si>
  <si>
    <t>Prisma OB/GYN Hardscrabble Rd. (Columbia, SC)</t>
  </si>
  <si>
    <t>Total patients in March</t>
  </si>
  <si>
    <t>Family Healthcare (Newberry, SC)</t>
  </si>
  <si>
    <t>Rock Hill High School (Rock Hill, SC)</t>
  </si>
  <si>
    <t>Genesis Healthcare (Walterboro, SC)</t>
  </si>
  <si>
    <t>Total screened in April</t>
  </si>
  <si>
    <t>AnMed Primary Lakeside (Anderson, SC)</t>
  </si>
  <si>
    <t>Family Healthcare  (Clinton, SC)</t>
  </si>
  <si>
    <t>Wellness Center - Fairfield Medical (Fairfield, SC)</t>
  </si>
  <si>
    <t>Projected total for April</t>
  </si>
  <si>
    <t>Palmetto Community Healthcare Event (Rock Hill, SC)</t>
  </si>
  <si>
    <t>Greenwood Mill (Greenwood, SC)</t>
  </si>
  <si>
    <t>Dispatcher Health Day (Rock Hill, SC)</t>
  </si>
  <si>
    <t>Brewer Middle School (Greenwood, SC)</t>
  </si>
  <si>
    <t>Lexington Family Practice White Knoll (Lexington, SC)</t>
  </si>
  <si>
    <t>Mount Holly Elementary (Rock Hill, SC)</t>
  </si>
  <si>
    <t xml:space="preserve"> MUSC (Bowman, SC)</t>
  </si>
  <si>
    <t>Lexington Family Practice (Gilbert, SC)</t>
  </si>
  <si>
    <t>Check Me-Owt Event (Columbia, SC)</t>
  </si>
  <si>
    <t>CHC Ridge Spring</t>
  </si>
  <si>
    <t>AnMed Prmary Care (Honea Path, SC)</t>
  </si>
  <si>
    <t xml:space="preserve">AnMed Primary Care - Wren (Piedmont, SC) </t>
  </si>
  <si>
    <t>Family Healthcare (Laurens, SC)</t>
  </si>
  <si>
    <t>Prisma Health Cardiology Sunset Blvd. (Lexington, SC)</t>
  </si>
  <si>
    <t>Northside Middle School (Greenwood)</t>
  </si>
  <si>
    <t>Healthcare Partners (Conway, SC)</t>
  </si>
  <si>
    <t>AnMed Primary Care Lakeside (Anderson, SC)</t>
  </si>
  <si>
    <t>Emmanual Baptist Church (James Island, SC)</t>
  </si>
  <si>
    <t>Liberty Family Care (Greer, SC)</t>
  </si>
  <si>
    <t>AnMed Primary Care</t>
  </si>
  <si>
    <t>ICC - Pelham (Greenville, SC)</t>
  </si>
  <si>
    <t>Castle Heights Middle School (Rock Hill, SC)</t>
  </si>
  <si>
    <t>Fairfield Medical Wellness Center (Winnsboro, SC)</t>
  </si>
  <si>
    <t>ReGenesis Health Care (spartanburg)</t>
  </si>
  <si>
    <t>Check Me Owt Mammogram Event - (Columbia, SC)</t>
  </si>
  <si>
    <t>Total patients in May</t>
  </si>
  <si>
    <t>New Beginnings Kingdom Assemblies (Mount Pleasant, SC)</t>
  </si>
  <si>
    <t>Total screened in May</t>
  </si>
  <si>
    <t>Invision</t>
  </si>
  <si>
    <t>Filtration Group (York, SC)</t>
  </si>
  <si>
    <t>MGC Family Medicine  (Duncan, SC)</t>
  </si>
  <si>
    <t>Wellness Center - Fairfield Medical</t>
  </si>
  <si>
    <t>Love Assembly Worship Center (Greeleyville, SC)</t>
  </si>
  <si>
    <t>Ridgeway Family Practice (Ridgeway, SC)</t>
  </si>
  <si>
    <t>Town of Hollywood (Hollywood, SC)</t>
  </si>
  <si>
    <t>St. Andrews AME Church (Andrews, SC)</t>
  </si>
  <si>
    <t>Prisma Helath Pediatrics and Internal Medicine- Squires Point (Duncan, SC)</t>
  </si>
  <si>
    <t>SMC Center for Family Medicine (Chesnee, SC)</t>
  </si>
  <si>
    <t>Riverview Family Medicine (Rock Hill, SC)</t>
  </si>
  <si>
    <t>Greater St. John AME</t>
  </si>
  <si>
    <t>Keystone Family Medicine (Boiling Springs, SC)</t>
  </si>
  <si>
    <t>Total for the month</t>
  </si>
  <si>
    <t>Wellness Center (Winnsboro, SC)</t>
  </si>
  <si>
    <t>St. Stephen Seventh Day Adventist Church (St. Stephen, SC)</t>
  </si>
  <si>
    <t>Prisma Health Urgent Care - Garners Ferry (Columbia, SC)</t>
  </si>
  <si>
    <t>Oak St. Health (Greenville, SC)</t>
  </si>
  <si>
    <t>AnMed Primary Care - Wren (Piedmont, SC)</t>
  </si>
  <si>
    <t>Fleet Feet in West Ashley (Charleston, SC)</t>
  </si>
  <si>
    <t>Wellness Center - Fairfield Medical (Winnsboro, SC)</t>
  </si>
  <si>
    <t>AnMed (Piedmont, SC)</t>
  </si>
  <si>
    <t>Friendship</t>
  </si>
  <si>
    <t>Wellness Center Fairfield Medical (Winnsboro, SC)</t>
  </si>
  <si>
    <t>Church of Christ- Azalea Drive (North Charleston, SC)</t>
  </si>
  <si>
    <t>Oak St. Health (Rock Hill, SC)</t>
  </si>
  <si>
    <t>Mt. Pleasant Health Department (Mt. Pleasant, SC)</t>
  </si>
  <si>
    <t>Berkeley County Health Department (Moncks Corner, SC)</t>
  </si>
  <si>
    <t>Jasper County Health Department (Ridgeland, SC)</t>
  </si>
  <si>
    <t>ICC (Pelham, SC)</t>
  </si>
  <si>
    <t>CMC Center for Family Medicine Peachview (Gaffney, SC)</t>
  </si>
  <si>
    <t>Dorchester County Health Department (Summerville, SC)</t>
  </si>
  <si>
    <t>AnMed Primary Cre (Wren, SC)</t>
  </si>
  <si>
    <t>Prisma Helath Pelham Family Medicine (Greenville, SC)</t>
  </si>
  <si>
    <t>AnMed Primary Care (Wren, SC)</t>
  </si>
  <si>
    <t>MGC Family Mediine (Woodruff, SC)</t>
  </si>
  <si>
    <t>Liberty Family Care (Libety, SC)</t>
  </si>
  <si>
    <t>MGC Medical Offices at Five Forks (Simpsonville, SC)</t>
  </si>
  <si>
    <t>Mount Moriah Missionary Baptist Church (North Charleston)</t>
  </si>
  <si>
    <t>Church House of Ministries (Ladson, SC)</t>
  </si>
  <si>
    <t>Goose Creek Health Department (Goose Creek, SC)</t>
  </si>
  <si>
    <t>MGC Family Medicine (Pacolet, SC)</t>
  </si>
  <si>
    <t>CMC Center for Family Medicine Grassy Pond (Gaffney, SC)</t>
  </si>
  <si>
    <t>First See Wee Missionary Baptist Church (Awendaw, SC)</t>
  </si>
  <si>
    <t>Check Me-Owt Mammogram Event (Columbia, SC)</t>
  </si>
  <si>
    <t>Charleston County Health Department (Charleston, SC)</t>
  </si>
  <si>
    <t>New Beginning's Kingdom Assemblies (Mount Pleasant, SC)</t>
  </si>
  <si>
    <t>Emmanuel Baptist Church (James Island, SC)</t>
  </si>
  <si>
    <t>Mimosas &amp; Mammograms Pain to Triumph (Columbia, SC)</t>
  </si>
  <si>
    <t>Hampton County Health Department (Varnville, SC)</t>
  </si>
  <si>
    <t>Hudson Nissan (North Charleston, SC)</t>
  </si>
  <si>
    <t>Sandhills Medical Jefferson</t>
  </si>
  <si>
    <t>Oak Street Health- Rock Hill</t>
  </si>
  <si>
    <t>DPH (Summerville, SC)</t>
  </si>
  <si>
    <t>MGC Family Medicine (Greenville, SC)</t>
  </si>
  <si>
    <t>MGC Center for Family Medicine (Chesnee, SC)</t>
  </si>
  <si>
    <t>Bluffton County Health Department (Bluffton, SC)</t>
  </si>
  <si>
    <t>York Technical College</t>
  </si>
  <si>
    <t>Sum of NUMBER SCREENED</t>
  </si>
  <si>
    <t>Grand Total</t>
  </si>
  <si>
    <t>Count of Cancelled Event?</t>
  </si>
  <si>
    <t>106 W. Main Street, Moncks Corner, SC 29461</t>
  </si>
  <si>
    <t>51 Nassau Street, Charleston, SC 29403</t>
  </si>
  <si>
    <t>5225 Highway 165, Hollywood, SC 29449</t>
  </si>
  <si>
    <t>3627 Maybank Highway, Johns Island, SC 29455</t>
  </si>
  <si>
    <t>201 Cashua St., Darlington, SC 29532</t>
  </si>
  <si>
    <t>130 Varnfield Drive #100, Summerville, SC 29483</t>
  </si>
  <si>
    <t>3198 W Palmetto St., Florence, SC 29501</t>
  </si>
  <si>
    <t>123 E Broadway, Johnsonville, SC 29555</t>
  </si>
  <si>
    <t>6010 Hwy 707, Myrtle Beach, SC 29588</t>
  </si>
  <si>
    <t>243 Singleton Ridge, Conway, SC 29526</t>
  </si>
  <si>
    <t>2 Maple Tree Court - Suite A, Greenville, SC 29615</t>
  </si>
  <si>
    <t>311 Main Street - Suite A, Greenwood, SC 29646</t>
  </si>
  <si>
    <t>420 Epting Avenue - Suite B, Greenwood, SC 29646</t>
  </si>
  <si>
    <t>85 S Greenwood Ave., Ware Shoals, SC 29692</t>
  </si>
  <si>
    <t>1000 W Pine St., Varnville, SC 29944</t>
  </si>
  <si>
    <t>2376 Cypress Circle - Suite 200, Conway, SC 29526</t>
  </si>
  <si>
    <t>1165 Highway 1 South - Suite 300A, Lugoff, SC 29078</t>
  </si>
  <si>
    <t>1344 Haile St., Camden, SC 29020</t>
  </si>
  <si>
    <t>216 E Marion St., Kershaw, SC 29067</t>
  </si>
  <si>
    <t>1800 Roberts St., Camden, SC 29020</t>
  </si>
  <si>
    <t>834 W Meeting St., Lancaster, SC 29720</t>
  </si>
  <si>
    <t>1808 Chapin Rd., Chapin, SC 29036</t>
  </si>
  <si>
    <t>1316 Leaphart St., West Columbia, SC 29169</t>
  </si>
  <si>
    <t>5535 Platt Springs Rd., Lexington, SC 29073</t>
  </si>
  <si>
    <t>811 West Main Street - Suite 209, Lexington, SC 29072</t>
  </si>
  <si>
    <t>2845 East Highway 76 Marion Medical Park 1 - Suite 5A, Mullins, SC 29574</t>
  </si>
  <si>
    <t>1076 Marlboro Way Rd. - Suite 1, Bennettsville, SC 29512</t>
  </si>
  <si>
    <t>999 Cheraw St., Bennettsville, SC 29512</t>
  </si>
  <si>
    <t>3080 Highway 15, 401 E Dr., McColl, SC 29570</t>
  </si>
  <si>
    <t>2525 Kinard St., Newberry, SC 29108</t>
  </si>
  <si>
    <t>2605 Kinard Street - Suite 200, Newberry, SC 29108</t>
  </si>
  <si>
    <t>2043 Medical Park Dr. RM 114, Newberry, SC 29108</t>
  </si>
  <si>
    <t>200 Booker Dr., Walhalla, SC 29691</t>
  </si>
  <si>
    <t>1608 E Main St. -  Suite E, Westminster, SC, 29693</t>
  </si>
  <si>
    <t>1181 Hutto St., Orangeburg, SC 29118</t>
  </si>
  <si>
    <t>922 Holly St., Holly Hill, SC 29059</t>
  </si>
  <si>
    <t>500 Bass Dr., Santee, SC 29142</t>
  </si>
  <si>
    <t>2850 Pelham Ct., Orangeburg, SC 29118</t>
  </si>
  <si>
    <t>1097A Cook Rd., Orangeburg, SC 29118</t>
  </si>
  <si>
    <t>110 Causeway Dr., Bowman, SC 29018</t>
  </si>
  <si>
    <t>215 Dorange Rd., Branchville, SC 29432</t>
  </si>
  <si>
    <t>1619 Carolina Ave., Orangeburg, SC 29115</t>
  </si>
  <si>
    <t>187 Bunch Ford Rd., Holly Hill, SC 29059</t>
  </si>
  <si>
    <t>1750 Village Park Dr., Orangeburg, SC 29118</t>
  </si>
  <si>
    <t>1773 Village Park Dr., Orangeburg, SC 29118</t>
  </si>
  <si>
    <t>403 Hillcrest Drive - Suite E, Easley, SC 29640</t>
  </si>
  <si>
    <t>1345 Garner Lane - Suite 301A, Columbia, SC 29210</t>
  </si>
  <si>
    <t>4605 Monticello Road, Building A -  Suite 3, Columbia, SC 29203</t>
  </si>
  <si>
    <t>1228 Harden Street - Suite C, Columbia, SC 29204</t>
  </si>
  <si>
    <t>1 Wellness Blvd - Suite 203, Irmo, SC 29063</t>
  </si>
  <si>
    <t>738 University Village Dr., Blythewood, SC 29016</t>
  </si>
  <si>
    <t>105 Professional Park Rd., Columbia, SC 29229</t>
  </si>
  <si>
    <t>114 Gateway Corporate Blvd. #350, Columbia, SC 29203</t>
  </si>
  <si>
    <t>3700 Forest Dr. #200, Columbia, SC 29204</t>
  </si>
  <si>
    <t>2750 Laurel St. -  Suite 101, Columbia, SC 29204</t>
  </si>
  <si>
    <t>2001 Laurel Street - Suite 300 (3rd Floor), Columbia, SC 29204</t>
  </si>
  <si>
    <t>853 North Church Street - Suite 700, Spartanburg, SC 29303</t>
  </si>
  <si>
    <t>115 North Sumter Street - Suite 200, Sumter, SC 29150</t>
  </si>
  <si>
    <t>115 North Sumter Street - Suite 400, Sumter, SC 29150</t>
  </si>
  <si>
    <t>425 N Salem Ave., Sumter, SC 29150</t>
  </si>
  <si>
    <t>115 Thomas Street - Suite B, Union, SC 29379</t>
  </si>
  <si>
    <t>411 E Main St. , Andrews, SC 29510</t>
  </si>
  <si>
    <t>501 Bellview Rd., Rock Hill, SC 29730</t>
  </si>
  <si>
    <t>209 Abbeville Ave. NW, Aiken, SC 29801</t>
  </si>
  <si>
    <t>2604 Peach Orchard Rd. # 200, Augusta, GA 30906</t>
  </si>
  <si>
    <t>1238 D'Antignac St., Augusta, GA 30901</t>
  </si>
  <si>
    <t>995 Clyburn Pl., Aiken, SC 29801</t>
  </si>
  <si>
    <t>302 Pearman Dairy Road - Suite C1, Anderson, SC 29625</t>
  </si>
  <si>
    <t>1680 Ribaut Rd. - Suite A, Port Royal, SC 29935</t>
  </si>
  <si>
    <t>167 Bluffton Rd. Unit C, Bluffton, SC 29910</t>
  </si>
  <si>
    <t>122 Okatie Center Blvd. N Suite 230, Okatie, SC 29909</t>
  </si>
  <si>
    <t>1320 Ribaut Rd., Port Royal, SC 29935</t>
  </si>
  <si>
    <t>1264 Ribaut Rd. - Suite 200, Beaufort, SC 29935</t>
  </si>
  <si>
    <t>6315 Jonathan Francis Sr. Rd., Dataw Island, SC  29920</t>
  </si>
  <si>
    <t>167 Bluffton Rd., Bluffton, SC 29910</t>
  </si>
  <si>
    <t>864 Island Park Dr., Charleston, SC 29492</t>
  </si>
  <si>
    <t>1818 Remount Rd., Hanahan, SC 29410</t>
  </si>
  <si>
    <t>651-A Harry C. Raysor Dr., St Mathews, SC 29135</t>
  </si>
  <si>
    <t>2810 Ashley Phosphate Rd., North Charleston, SC 29418</t>
  </si>
  <si>
    <t>490 Martello Dr., Charleston, SC 29412</t>
  </si>
  <si>
    <t>135 Cannon St 2nd Floor - Suite 202, Charleston, SC 29425</t>
  </si>
  <si>
    <t>6265 Dorchester Rd. Fire Station 5, Charleston, SC 29418</t>
  </si>
  <si>
    <t>5133 Rivers Ave., North Charleston, SC 29406</t>
  </si>
  <si>
    <t>668 Marina Drive - Suite A-5, Charleston, SC 29492</t>
  </si>
  <si>
    <t>5064 Rivers Ave., North Charleston, SC 29406</t>
  </si>
  <si>
    <t>2175 Ashley Phosphate Rd. - Suite G, North Charleston, SC 29406</t>
  </si>
  <si>
    <t>308 Chester Ave., Great Falls, SC 29055</t>
  </si>
  <si>
    <t>126 N Pearl St., Pageland, SC 29728</t>
  </si>
  <si>
    <t>830 Robertson Blvd., Walterboro, SC 29488</t>
  </si>
  <si>
    <t>302 Medical Park Drive - Suite 111, Walterboro, SC 29488</t>
  </si>
  <si>
    <t>737 S Main St., Society Hill, SC 29593</t>
  </si>
  <si>
    <t>103 N Kemper St., Lake View, SC 29563</t>
  </si>
  <si>
    <t>122 Latimer St., Latta, SC 29565</t>
  </si>
  <si>
    <t>603 N 6th Ave., Dillon, SC 29536</t>
  </si>
  <si>
    <t>120 Varnfield Dr., Summerville, SC 29483</t>
  </si>
  <si>
    <t>5500 Front Street - Suite 350, Summerville, SC 29483</t>
  </si>
  <si>
    <t>8471 Resolute Way Building B - Suite 105, North Charleston, SC 29420</t>
  </si>
  <si>
    <t>1136 Kincaid Bridge Road - Suite A, Winnsboro, SC 29180</t>
  </si>
  <si>
    <t>148 Sauls Street - Suite A, Lake City, SC 29560</t>
  </si>
  <si>
    <t xml:space="preserve">901 N Matthews Rd., Lake City, SC 29560 </t>
  </si>
  <si>
    <t>805 Pamplico Hwy - Suite A805, Florence, SC 29505</t>
  </si>
  <si>
    <t>1925 Hoffmeyer Rd., Florence, SC 29501</t>
  </si>
  <si>
    <t>675 N Morgan Ave., Andrews, SC 29510</t>
  </si>
  <si>
    <t>8189 Choppee Rd., Georgetown, SC 29440</t>
  </si>
  <si>
    <t>2482 Powell Rd., Georgetown, SC 29440</t>
  </si>
  <si>
    <t>106 Liner Dr., Greenwood, SC 29646</t>
  </si>
  <si>
    <t>201 Church Ave., Greenwood, SC 29646</t>
  </si>
  <si>
    <t>920 Doug White Dr. #250, Myrtle Beach, SC 29572</t>
  </si>
  <si>
    <t>4882 Socastee Blvd., Myrtle Beach, SC 29588</t>
  </si>
  <si>
    <t>1075 Mr. Joe White Ave. #101, Myrtle Beach, SC 29577</t>
  </si>
  <si>
    <t>5160 Mount Pisgah Rd., Kershaw, SC 29067</t>
  </si>
  <si>
    <t>710 Dewitt Rd., Lugoff, SC 29078</t>
  </si>
  <si>
    <t>222 East Medical Lane -  Suite 300, West Columbia, SC 29169</t>
  </si>
  <si>
    <t>600 N Wheeler Ave., Prosperity, SC 29127</t>
  </si>
  <si>
    <t>1220 John B White Sr. Blvd., Spartanburg, SC 29306</t>
  </si>
  <si>
    <t>520 Thurgood Marshall Hwy - Suite b, Kingstree, SC 29556</t>
  </si>
  <si>
    <t>1200 N Longstreet St., Kingstree, SC 29556</t>
  </si>
  <si>
    <t>BCN Provider</t>
  </si>
  <si>
    <t>Complete Address</t>
  </si>
  <si>
    <t>Website URL (if available)</t>
  </si>
  <si>
    <t>10 E. Hospital St., Manning, SC 29102</t>
  </si>
  <si>
    <t>1010 Devinney Rd., York, SC 29745</t>
  </si>
  <si>
    <t>1145 Six Mile Road #1149, Mount Pleasant, SC, 29466</t>
  </si>
  <si>
    <t>2097 Henry Tecklenburg Dr. - Suite 311W, Charleston, SC 29414</t>
  </si>
  <si>
    <t>1145 Six Mile Rd #1149, Mount Pleasant, SC, 29466</t>
  </si>
  <si>
    <t>535 Jackson St., Calhoun Falls, SC 29628</t>
  </si>
  <si>
    <t>1226 D'Antignac St., Augusta, GA 30901</t>
  </si>
  <si>
    <t>127 Telfair St., Augusta, GA 30901</t>
  </si>
  <si>
    <t>120 Darlington Dr., Aiken, SC 29803</t>
  </si>
  <si>
    <t>WEBSITE UNKNOWN</t>
  </si>
  <si>
    <t>101 Commercial Dr., Abbeville, SC 29620</t>
  </si>
  <si>
    <t>https://www.spartanburgregional.com/locations/cmc-obgyn</t>
  </si>
  <si>
    <t>https://www.piedmontmedicalcenter.com/locations/detail/lewisville-medical-center</t>
  </si>
  <si>
    <t>https://www.getcare.muschealth.org/locations/sc/richburg/musc-health-primary-care-richburgdep-20006501?y_source=1_NDY1NzQ4MjItNzE1LWxvY2F0aW9uLndlYnNpdGU%3D</t>
  </si>
  <si>
    <t>https://www.getcare.muschealth.org/locations/sc/chester/musc-health-lowrys-primary-caredep-20006302?y_source=1_MjcxMDYzMzAtNzE1LWxvY2F0aW9uLndlYnNpdGU%3D</t>
  </si>
  <si>
    <t>https://www.getcare.muschealth.org/locations/sc/great-falls/musc-health-primary-care-great-fallsdep-20007501?y_source=1_MzkxMDE1NDktNzE1LWxvY2F0aW9uLndlYnNpdGU%3D</t>
  </si>
  <si>
    <t>https://northcentralmed.org/</t>
  </si>
  <si>
    <t>https://www.caresouth-carolina.com/</t>
  </si>
  <si>
    <t>https://sandhillsmedical.org/</t>
  </si>
  <si>
    <t>https://www.mcleodhealth.org/locations/mcleod-cheraw/</t>
  </si>
  <si>
    <t>https://www.hope-health.org/locations-list/hopehealth-family-practice-manning-sc/</t>
  </si>
  <si>
    <t>https://www.mcleodhealth.org/practice/mcleod-womens-care-clarendon/</t>
  </si>
  <si>
    <t>https://genesisfqhc.org/</t>
  </si>
  <si>
    <t>https://rymaps.com/business/walterboro-adult-pediatric-978v2c</t>
  </si>
  <si>
    <t>https://genesisfqhc.org/locations/genesis-healthcare-darlington/</t>
  </si>
  <si>
    <t>https://genesisfqhc.org/locations/lamar-family-care/</t>
  </si>
  <si>
    <t>https://genesisfqhc.org/locations/pee-dee-healthcare/</t>
  </si>
  <si>
    <t>https://www.hope-health.org/</t>
  </si>
  <si>
    <t>https://www.mcleodhealth.org/search-physician-finder/?location=&amp;crb_practice=2690&amp;crb_is_physician_search=yes</t>
  </si>
  <si>
    <t>https://www.mcleodhealth.org/practice/mcleod-dillon-family-medicine/</t>
  </si>
  <si>
    <t>https://www.mcleodhealth.org/practice/mcleod-ob-gyn-dillon/</t>
  </si>
  <si>
    <t>https://fetterhealthcare.org/location/fetter-health-care-for-pediatric-wellness-summerville/</t>
  </si>
  <si>
    <t>https://www.getcare.muschealth.org/locations/sc/summerville/musc-health-nexton-medical-parkdep-fac291?y_source=1_MTc3Mzc2NTctNzE1LWxvY2F0aW9uLndlYnNpdGU%3D</t>
  </si>
  <si>
    <t>https://www.getcare.muschealth.org/locations/sc/summerville/musc-health-primary-care-carnes-crossroadsdep-90203001?y_source=1_MTI2NTc3MTMtNzE1LWxvY2F0aW9uLndlYnNpdGU%3D</t>
  </si>
  <si>
    <t>https://www.getcare.muschealth.org/locations/sc/north-charleston/musc-women-s-health-at-resolute-waydep-1215001?y_source=1_MTU5Njk0NjYtNzE1LWxvY2F0aW9uLndlYnNpdGU%3D</t>
  </si>
  <si>
    <t>https://fetterhealthcare.org/location/thaddeus-j-bell-md-family-health-center/</t>
  </si>
  <si>
    <t>https://www.selfregional.org/locations/edgefield-medical-center/</t>
  </si>
  <si>
    <t>https://www.fairfieldmedical.org/</t>
  </si>
  <si>
    <t>https://www.ecchc.org/contact-locations/winnsboro-pediatrics-family-practice/</t>
  </si>
  <si>
    <t>https://www.freedomfamilycare.com/?utm_source=cumulus&amp;utm_medium=onlinepresence&amp;utm_campaign=gbp</t>
  </si>
  <si>
    <t>https://hcpsc.org/locations/johnsonville/</t>
  </si>
  <si>
    <t>https://www.hope-health.org/locations-list/hopehealth-family-practice-at-francis-marion-university-fmu/</t>
  </si>
  <si>
    <t>https://www.hope-health.org/locations-list/hopehealth-family-practice-lake-city-sc/</t>
  </si>
  <si>
    <t>https://www.hope-health.org/locations-list/hopehealth-on-pine-needles-road/</t>
  </si>
  <si>
    <t>https://www.hope-health.org/locations-list/hopehealth-family-practice-timmonsville-sc/</t>
  </si>
  <si>
    <t>https://www.lakecityfamilymedicine.com/</t>
  </si>
  <si>
    <t>https://www.mcleodhealth.org/practice/mcleod-family-practice-timmonsville/</t>
  </si>
  <si>
    <t>https://www.getcare.muschealth.org/locations/sc/florence/musc-health-floyd-medical-group-florence-medical-pavilion-adep-201017001?y_source=1_MTYzMDE1MDQtNzE1LWxvY2F0aW9uLndlYnNpdGU%3D</t>
  </si>
  <si>
    <t>https://www.getcare.muschealth.org/locations/sc/florence/musc-health-primary-care-hoffmeyerdep-201006001?y_source=1_MTYzMDE0OTQtNzE1LWxvY2F0aW9uLndlYnNpdGU%3D</t>
  </si>
  <si>
    <t>https://www.hope-health.org/locations-list/hopehealth-in-hemingway/</t>
  </si>
  <si>
    <t>https://smithfreeclinic.org/</t>
  </si>
  <si>
    <t>https://www.unityhealthonmain.org/?utm_source=google&amp;utm_medium=organic&amp;utm_campaign=gbp</t>
  </si>
  <si>
    <t>https://www.selfregional.org/locations/advanced-obstetrics-gynecology/</t>
  </si>
  <si>
    <t>https://www.conwaymedicalcenter.com/locations/cmc-womens-health/</t>
  </si>
  <si>
    <t>https://hcpsc.org/locations/singleton-ridge/</t>
  </si>
  <si>
    <t>https://www.lrmcenter.com/</t>
  </si>
  <si>
    <t>https://www.bjhchs.org/locations/chelsea-medical-center</t>
  </si>
  <si>
    <t>https://www.bjhchs.org/locations/hardeeville-medical-center</t>
  </si>
  <si>
    <t>https://www.getcare.muschealth.org/locations/sc/elgin/musc-health-primary-care-elgindep-30100801?y_source=1_MjUwNjY2MTUtNzE1LWxvY2F0aW9uLndlYnNpdGU%3D</t>
  </si>
  <si>
    <t>https://www.getcare.muschealth.org/locations/sc/camden/musc-health-primary-care-haile-st.dep-30100301?y_source=1_MjUwNjY2MjEtNzE1LWxvY2F0aW9uLndlYnNpdGU%3D</t>
  </si>
  <si>
    <t>https://www.getcare.muschealth.org/locations/sc/lugoff/musc-health-primary-care-lugoffdep-30101801?y_source=1_MjUwNjY2MTctNzE1LWxvY2F0aW9uLndlYnNpdGU%3D</t>
  </si>
  <si>
    <t>https://www.getcare.muschealth.org/locations/sc/kershaw/musc-health-primary-care-e.-marion-st.dep-30100101?y_source=1_MjUwNjY2MTYtNzE1LWxvY2F0aW9uLndlYnNpdGU%3D</t>
  </si>
  <si>
    <t>https://www.getcare.muschealth.org/locations/sc/camden/musc-women-s-health-roberts-st.dep-30102101?y_source=1_MjUwNjY2MjItNzE1LWxvY2F0aW9uLndlYnNpdGU%3D</t>
  </si>
  <si>
    <t>https://www.getcare.muschealth.org/locations/sc/lancaster/musc-health-primary-care-lancasterdep-201011001?y_source=1_MjYwNTA4NTAtNzE1LWxvY2F0aW9uLndlYnNpdGU%3D</t>
  </si>
  <si>
    <t>https://www.getcare.muschealth.org/locations/sc/lancaster/musc-health-primary-specialty-care-at-lancaster-medical-centerdep-fac370?y_source=1_MjI1NDYwODMtNzE1LWxvY2F0aW9uLndlYnNpdGU%3D</t>
  </si>
  <si>
    <t>https://www.getcare.muschealth.org/locations/sc/lancaster/musc-women-s-health-at-lancaster-medical-centerdep-20006802?y_source=1_MjI1NDYxMjctNzE1LWxvY2F0aW9uLndlYnNpdGU%3D</t>
  </si>
  <si>
    <t>https://www.ecchc.org/contact-locations/cayce-west-columbia-primary-care-center/</t>
  </si>
  <si>
    <t>https://lexhealth.com/find-care/doctors-office-detail/lmc-batesburg-leesville-primary-care</t>
  </si>
  <si>
    <t>https://lexhealth.com/find-care/doctors-office-detail/lexington-womens-care-lexington</t>
  </si>
  <si>
    <t>https://lexhealth.com/find-care/doctors-office-detail/lmc-swansea-primary-care</t>
  </si>
  <si>
    <t>https://lexhealth.com/find-care/doctors-office-detail/lexington-womens-care-west-columbia</t>
  </si>
  <si>
    <t>https://www.ecchc.org/contact-locations/</t>
  </si>
  <si>
    <t>https://hcpsc.org/locations/marion/</t>
  </si>
  <si>
    <t>https://www.getcare.muschealth.org/locations/sc/mullins/musc-women-s-health-marion-medical-parkdep-201030001?y_source=1_MTg3MzM4ODMtNzE1LWxvY2F0aW9uLndlYnNpdGU%3D</t>
  </si>
  <si>
    <t>https://prismahealth.org/locations/practices/blue-ridge-womens-center-seneca?utm_source=gmb&amp;utm_medium=yext</t>
  </si>
  <si>
    <t>https://www.clemson.edu/cbshs/clemson-rural-health/</t>
  </si>
  <si>
    <t>https://prismahealth.org/locations/practices/family-and-internal-medicine-seneca?utm_source=gmb&amp;utm_medium=yext</t>
  </si>
  <si>
    <t>https://www.hope-health.org/locations-list/hopehealth-orangeburg-sc/</t>
  </si>
  <si>
    <t>https://www.getcare.muschealth.org/locations/sc/santee/musc-health-express-care-santeedep-fac832</t>
  </si>
  <si>
    <t>https://www.getcare.muschealth.org/locations/sc/orangeburg/musc-women-s-health-orangeburgdep-10101901</t>
  </si>
  <si>
    <t>https://www.getcare.muschealth.org/locations/sc/orangeburg/musc-health-primary-care-carolina-avedep-10101507?y_source=1_ODI2ODM4NDUtNzE1LWxvY2F0aW9uLndlYnNpdGU%3D</t>
  </si>
  <si>
    <t>https://www.ecchc.org/contact-locations/waverly-family-practice/</t>
  </si>
  <si>
    <t>https://www.ecchc.org/contact-locations/waverly-womens-health-center/</t>
  </si>
  <si>
    <t>https://www.ecchc.org/contact-locations/hopkins-family-practice/</t>
  </si>
  <si>
    <t>https://lexhealth.com/find-care/doctors-office-detail/lexington-womens-care-irmo</t>
  </si>
  <si>
    <t>https://www.carolinahealthcenters.org/ridgespringfamilypractice</t>
  </si>
  <si>
    <t>https://www.carolinahealthcenters.org/saludafamilypractice</t>
  </si>
  <si>
    <t>https://www.spartanburgregional.com/locations/smc-center-hematologyoncology-spartanburg</t>
  </si>
  <si>
    <t>https://www.spartanburgregional.com/locations/smc-center-obstetrics-gynecology</t>
  </si>
  <si>
    <t>https://prismahealth.org/locations/practices/ob-gyn-sumter?utm_source=gmb&amp;utm_medium=yext</t>
  </si>
  <si>
    <t>https://prismahealth.org/locations/practices/family-medicine-sumter?utm_source=gmb&amp;utm_medium=yext</t>
  </si>
  <si>
    <t>https://www.tandemhealthsc.org/services/obstetrics-gynecology/</t>
  </si>
  <si>
    <t>https://tandemhealthsc.org/locations/tandem-health-family-medicine-pinewood/</t>
  </si>
  <si>
    <t>https://www.tandemhealthsc.org/</t>
  </si>
  <si>
    <t>https://www.spartanburgregional.com/locations/umc-center-obstetrics-gynecology</t>
  </si>
  <si>
    <t>https://www.hope-health.org/locations-list/hopehealth-family-practice-greeleyville-sc/</t>
  </si>
  <si>
    <t>https://www.hope-health.org/locations-list/hopehealth-family-practice-kingstree-sc/</t>
  </si>
  <si>
    <t>https://www.mcleodhealth.org/practice/mcleod-family-medicine-kingstree/</t>
  </si>
  <si>
    <t>http://affinityhealthcenter.org/services-clover/</t>
  </si>
  <si>
    <t>https://affinityhealthcenter.org/</t>
  </si>
  <si>
    <t>https://affinityhealthcenter.org/services-york/</t>
  </si>
  <si>
    <t>https://affinityhealthcenter.org/services-york-middle-school/</t>
  </si>
  <si>
    <t>https://affinityhealthcenter.org/services-belleview-school/</t>
  </si>
  <si>
    <t>Family Health Centers - St. Matthews</t>
  </si>
  <si>
    <t>Sandhills Medical Foundation - Pageland</t>
  </si>
  <si>
    <t>MUSC Lowrys Primary Care - Chester</t>
  </si>
  <si>
    <t>McLeod Women's Care - Clarendon</t>
  </si>
  <si>
    <t>Affinity Health Center - Bellview School</t>
  </si>
  <si>
    <t>Affinity Health Center - York Middle School</t>
  </si>
  <si>
    <t>Affinity Health Center - York</t>
  </si>
  <si>
    <t>Affinity Health Center - Rock Hill</t>
  </si>
  <si>
    <t>Affinity Health Center - Clover</t>
  </si>
  <si>
    <t>Revised: Apr. 6, 2026</t>
  </si>
  <si>
    <t>Best Chance Network Provider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</si>
</sst>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ptos"/>
      <family val="2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444444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</font>
    <font>
      <sz val="11"/>
      <color rgb="FF444444"/>
      <name val="Calibri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6"/>
      <name val="Noto Sans"/>
    </font>
    <font>
      <sz val="12"/>
      <name val="Noto Sans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wrapText="1"/>
    </xf>
    <xf numFmtId="164" fontId="0" fillId="0" borderId="0" xfId="0" applyNumberFormat="1" applyAlignment="1">
      <alignment horizontal="center" vertical="center"/>
    </xf>
    <xf numFmtId="0" fontId="5" fillId="0" borderId="0" xfId="0" applyFont="1"/>
    <xf numFmtId="0" fontId="1" fillId="0" borderId="9" xfId="0" applyFont="1" applyBorder="1"/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1" fillId="0" borderId="8" xfId="0" applyFont="1" applyBorder="1"/>
    <xf numFmtId="0" fontId="1" fillId="0" borderId="13" xfId="0" applyFont="1" applyBorder="1"/>
    <xf numFmtId="0" fontId="11" fillId="0" borderId="8" xfId="0" applyFont="1" applyBorder="1" applyAlignment="1">
      <alignment horizontal="left"/>
    </xf>
    <xf numFmtId="0" fontId="11" fillId="0" borderId="8" xfId="0" applyFont="1" applyBorder="1" applyAlignment="1">
      <alignment horizontal="left" vertical="center"/>
    </xf>
    <xf numFmtId="0" fontId="10" fillId="0" borderId="8" xfId="0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12" xfId="0" applyFont="1" applyBorder="1"/>
    <xf numFmtId="0" fontId="1" fillId="0" borderId="10" xfId="0" applyFont="1" applyBorder="1"/>
    <xf numFmtId="0" fontId="0" fillId="0" borderId="8" xfId="0" applyBorder="1"/>
    <xf numFmtId="0" fontId="3" fillId="3" borderId="0" xfId="0" applyFont="1" applyFill="1" applyAlignment="1">
      <alignment horizontal="center" vertical="center"/>
    </xf>
    <xf numFmtId="0" fontId="1" fillId="0" borderId="0" xfId="0" applyFont="1"/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0" xfId="0" applyFont="1"/>
    <xf numFmtId="0" fontId="0" fillId="0" borderId="0" xfId="0" pivotButton="1"/>
    <xf numFmtId="14" fontId="0" fillId="0" borderId="0" xfId="0" applyNumberFormat="1"/>
    <xf numFmtId="0" fontId="9" fillId="0" borderId="8" xfId="0" applyFont="1" applyBorder="1" applyAlignment="1">
      <alignment horizontal="left"/>
    </xf>
    <xf numFmtId="0" fontId="10" fillId="0" borderId="2" xfId="0" applyFont="1" applyBorder="1"/>
    <xf numFmtId="0" fontId="1" fillId="0" borderId="13" xfId="0" applyFont="1" applyBorder="1" applyAlignment="1">
      <alignment horizontal="left"/>
    </xf>
    <xf numFmtId="0" fontId="0" fillId="0" borderId="13" xfId="0" applyBorder="1"/>
    <xf numFmtId="0" fontId="0" fillId="0" borderId="9" xfId="0" applyBorder="1"/>
    <xf numFmtId="0" fontId="0" fillId="0" borderId="11" xfId="0" applyBorder="1"/>
    <xf numFmtId="0" fontId="1" fillId="0" borderId="11" xfId="0" applyFont="1" applyBorder="1"/>
    <xf numFmtId="0" fontId="1" fillId="0" borderId="14" xfId="0" applyFont="1" applyBorder="1"/>
    <xf numFmtId="164" fontId="0" fillId="0" borderId="8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/>
    <xf numFmtId="0" fontId="1" fillId="0" borderId="9" xfId="0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9" xfId="0" applyFont="1" applyBorder="1" applyAlignment="1">
      <alignment horizontal="left"/>
    </xf>
    <xf numFmtId="14" fontId="1" fillId="0" borderId="8" xfId="0" applyNumberFormat="1" applyFont="1" applyBorder="1" applyAlignment="1">
      <alignment horizontal="center"/>
    </xf>
    <xf numFmtId="0" fontId="0" fillId="0" borderId="2" xfId="0" applyBorder="1"/>
    <xf numFmtId="0" fontId="0" fillId="0" borderId="1" xfId="0" applyBorder="1"/>
    <xf numFmtId="14" fontId="1" fillId="0" borderId="2" xfId="0" applyNumberFormat="1" applyFont="1" applyBorder="1" applyAlignment="1">
      <alignment horizontal="center"/>
    </xf>
    <xf numFmtId="14" fontId="1" fillId="0" borderId="11" xfId="0" applyNumberFormat="1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14" fontId="1" fillId="0" borderId="13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 vertical="center"/>
    </xf>
    <xf numFmtId="14" fontId="0" fillId="0" borderId="11" xfId="0" applyNumberFormat="1" applyBorder="1"/>
    <xf numFmtId="14" fontId="0" fillId="0" borderId="13" xfId="0" applyNumberFormat="1" applyBorder="1"/>
    <xf numFmtId="14" fontId="0" fillId="0" borderId="8" xfId="0" applyNumberFormat="1" applyBorder="1"/>
    <xf numFmtId="14" fontId="0" fillId="0" borderId="9" xfId="0" applyNumberFormat="1" applyBorder="1"/>
    <xf numFmtId="14" fontId="0" fillId="0" borderId="2" xfId="0" applyNumberFormat="1" applyBorder="1"/>
    <xf numFmtId="0" fontId="0" fillId="0" borderId="14" xfId="0" applyBorder="1"/>
    <xf numFmtId="0" fontId="0" fillId="0" borderId="10" xfId="0" applyBorder="1"/>
    <xf numFmtId="0" fontId="0" fillId="0" borderId="12" xfId="0" applyBorder="1"/>
    <xf numFmtId="14" fontId="0" fillId="0" borderId="12" xfId="0" applyNumberFormat="1" applyBorder="1"/>
    <xf numFmtId="14" fontId="0" fillId="0" borderId="14" xfId="0" applyNumberFormat="1" applyBorder="1"/>
    <xf numFmtId="14" fontId="0" fillId="0" borderId="10" xfId="0" applyNumberFormat="1" applyBorder="1"/>
    <xf numFmtId="0" fontId="0" fillId="0" borderId="15" xfId="0" applyBorder="1"/>
    <xf numFmtId="0" fontId="13" fillId="2" borderId="0" xfId="0" applyFont="1" applyFill="1"/>
    <xf numFmtId="0" fontId="5" fillId="0" borderId="6" xfId="0" applyFont="1" applyBorder="1"/>
    <xf numFmtId="0" fontId="7" fillId="0" borderId="5" xfId="0" applyFont="1" applyBorder="1"/>
    <xf numFmtId="0" fontId="8" fillId="0" borderId="5" xfId="0" applyFont="1" applyBorder="1"/>
    <xf numFmtId="0" fontId="8" fillId="0" borderId="6" xfId="0" applyFont="1" applyBorder="1"/>
    <xf numFmtId="0" fontId="14" fillId="0" borderId="5" xfId="0" applyFont="1" applyBorder="1"/>
    <xf numFmtId="0" fontId="14" fillId="0" borderId="6" xfId="0" applyFont="1" applyBorder="1"/>
    <xf numFmtId="0" fontId="13" fillId="0" borderId="6" xfId="0" applyFont="1" applyBorder="1"/>
    <xf numFmtId="0" fontId="5" fillId="0" borderId="5" xfId="0" applyFont="1" applyBorder="1"/>
    <xf numFmtId="0" fontId="6" fillId="0" borderId="6" xfId="1" applyFill="1" applyBorder="1"/>
    <xf numFmtId="0" fontId="7" fillId="0" borderId="6" xfId="0" applyFont="1" applyBorder="1"/>
    <xf numFmtId="0" fontId="8" fillId="0" borderId="7" xfId="0" applyFont="1" applyBorder="1"/>
    <xf numFmtId="0" fontId="4" fillId="0" borderId="3" xfId="0" applyFont="1" applyBorder="1"/>
    <xf numFmtId="0" fontId="4" fillId="0" borderId="4" xfId="0" applyFont="1" applyBorder="1"/>
    <xf numFmtId="0" fontId="5" fillId="0" borderId="18" xfId="0" applyFont="1" applyBorder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1" applyFont="1" applyFill="1" applyBorder="1" applyAlignment="1">
      <alignment horizontal="left"/>
    </xf>
    <xf numFmtId="0" fontId="17" fillId="4" borderId="0" xfId="0" applyFont="1" applyFill="1" applyAlignment="1">
      <alignment horizontal="left"/>
    </xf>
    <xf numFmtId="0" fontId="18" fillId="4" borderId="0" xfId="0" applyFont="1" applyFill="1" applyAlignment="1">
      <alignment horizontal="left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6" fillId="0" borderId="0" xfId="1" applyAlignment="1">
      <alignment horizontal="left"/>
    </xf>
  </cellXfs>
  <cellStyles count="2">
    <cellStyle name="Hyperlink" xfId="1" builtinId="8"/>
    <cellStyle name="Normal" xfId="0" builtinId="0"/>
  </cellStyles>
  <dxfs count="70">
    <dxf>
      <fill>
        <patternFill patternType="solid">
          <bgColor rgb="FFFFFF00"/>
        </patternFill>
      </fill>
    </dxf>
    <dxf>
      <fill>
        <patternFill patternType="solid">
          <bgColor theme="3" tint="0.599993896298104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93896298104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93896298104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93896298104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93896298104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93896298104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93896298104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93896298104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93896298104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FFC000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numFmt numFmtId="1" formatCode="0"/>
      <fill>
        <patternFill patternType="none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numFmt numFmtId="164" formatCode="[$-409]mmmm\ d\,\ yyyy;@"/>
      <fill>
        <patternFill patternType="none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border>
        <left/>
        <right/>
        <top/>
        <bottom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ill>
        <patternFill patternType="none"/>
      </fill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/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</font>
      <numFmt numFmtId="165" formatCode="m/d/yyyy"/>
      <fill>
        <patternFill patternType="none"/>
      </fill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outline="0">
        <top style="thin">
          <color rgb="FF000000"/>
        </top>
      </border>
    </dxf>
    <dxf>
      <fill>
        <patternFill patternType="none"/>
      </fill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Light16"/>
  <colors>
    <mruColors>
      <color rgb="FF00B0F0"/>
      <color rgb="FFFFFFFF"/>
      <color rgb="FFD583DE"/>
      <color rgb="FFF0DE59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10</xdr:row>
      <xdr:rowOff>57150</xdr:rowOff>
    </xdr:from>
    <xdr:to>
      <xdr:col>8</xdr:col>
      <xdr:colOff>876300</xdr:colOff>
      <xdr:row>24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ate">
              <a:extLst>
                <a:ext uri="{FF2B5EF4-FFF2-40B4-BE49-F238E27FC236}">
                  <a16:creationId xmlns:a16="http://schemas.microsoft.com/office/drawing/2014/main" id="{CABB6C14-45F2-145C-CE2B-16119DB106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00725" y="1962150"/>
              <a:ext cx="1828800" cy="26384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endParaRPr sz="1100"/>
            </a:p>
          </xdr:txBody>
        </xdr:sp>
      </mc:Fallback>
    </mc:AlternateContent>
    <xdr:clientData/>
  </xdr:twoCellAnchor>
  <xdr:twoCellAnchor editAs="oneCell">
    <xdr:from>
      <xdr:col>10</xdr:col>
      <xdr:colOff>762000</xdr:colOff>
      <xdr:row>31</xdr:row>
      <xdr:rowOff>104775</xdr:rowOff>
    </xdr:from>
    <xdr:to>
      <xdr:col>12</xdr:col>
      <xdr:colOff>438150</xdr:colOff>
      <xdr:row>45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ate 1">
              <a:extLst>
                <a:ext uri="{FF2B5EF4-FFF2-40B4-BE49-F238E27FC236}">
                  <a16:creationId xmlns:a16="http://schemas.microsoft.com/office/drawing/2014/main" id="{9237750E-D3CC-BB24-D211-D8C2670A9C90}"/>
                </a:ext>
                <a:ext uri="{147F2762-F138-4A5C-976F-8EAC2B608ADB}">
                  <a16:predDERef xmlns:a16="http://schemas.microsoft.com/office/drawing/2014/main" pred="{CABB6C14-45F2-145C-CE2B-16119DB106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t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15525" y="6010275"/>
              <a:ext cx="1828800" cy="26384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endParaRPr sz="1100"/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65.410029050923" createdVersion="8" refreshedVersion="8" minRefreshableVersion="3" recordCount="1165" xr:uid="{5A5EA66B-DCE7-49DF-B1A2-A685E840920C}">
  <cacheSource type="worksheet">
    <worksheetSource name="MobileEvents"/>
  </cacheSource>
  <cacheFields count="7">
    <cacheField name="Date" numFmtId="0">
      <sharedItems containsDate="1" containsBlank="1" containsMixedTypes="1" minDate="2014-09-13T00:00:00" maxDate="2025-12-19T00:00:00" count="635">
        <d v="2022-06-30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8T00:00:00"/>
        <d v="2022-07-19T00:00:00"/>
        <d v="2022-07-20T00:00:00"/>
        <d v="2022-07-21T00:00:00"/>
        <d v="2022-07-22T00:00:00"/>
        <d v="2022-07-23T00:00:00"/>
        <d v="2022-07-25T00:00:00"/>
        <d v="2022-07-26T00:00:00"/>
        <d v="2022-07-27T00:00:00"/>
        <d v="2022-07-28T00:00:00"/>
        <d v="2022-08-01T00:00:00"/>
        <d v="2022-08-02T00:00:00"/>
        <d v="2022-08-03T00:00:00"/>
        <d v="2022-08-08T00:00:00"/>
        <d v="2022-08-09T00:00:00"/>
        <d v="2022-08-10T00:00:00"/>
        <d v="2022-08-12T00:00:00"/>
        <d v="2022-08-15T00:00:00"/>
        <d v="2022-08-16T00:00:00"/>
        <d v="2022-08-17T00:00:00"/>
        <d v="2022-08-18T00:00:00"/>
        <d v="2022-08-19T00:00:00"/>
        <d v="2022-08-20T00:00:00"/>
        <d v="2022-08-22T00:00:00"/>
        <d v="2022-08-23T00:00:00"/>
        <d v="2022-08-24T00:00:00"/>
        <d v="2022-08-25T00:00:00"/>
        <d v="2022-08-29T00:00:00"/>
        <d v="2022-08-30T00:00:00"/>
        <d v="2022-08-31T00:00:00"/>
        <d v="2022-09-01T00:00:00"/>
        <d v="2022-09-06T00:00:00"/>
        <d v="2022-09-07T00:00:00"/>
        <d v="2022-09-09T00:00:00"/>
        <d v="2022-09-12T00:00:00"/>
        <d v="2022-09-14T00:00:00"/>
        <d v="2022-09-16T00:00:00"/>
        <d v="2022-09-17T00:00:00"/>
        <d v="2022-09-19T00:00:00"/>
        <d v="2022-09-20T00:00:00"/>
        <d v="2022-09-22T00:00:00"/>
        <d v="2022-09-26T00:00:00"/>
        <d v="2022-09-27T00:00:00"/>
        <d v="2022-10-03T00:00:00"/>
        <d v="2022-10-04T00:00:00"/>
        <d v="2022-10-05T00:00:00"/>
        <d v="2022-10-06T00:00:00"/>
        <d v="2022-10-08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1T00:00:00"/>
        <d v="2022-10-24T00:00:00"/>
        <d v="2022-10-26T00:00:00"/>
        <d v="2022-10-27T00:00:00"/>
        <d v="2022-10-29T00:00:00"/>
        <d v="2022-10-31T00:00:00"/>
        <d v="2022-11-01T00:00:00"/>
        <d v="2022-11-03T00:00:00"/>
        <d v="2022-11-08T00:00:00"/>
        <d v="2022-11-09T00:00:00"/>
        <d v="2022-11-11T00:00:00"/>
        <d v="2022-11-12T00:00:00"/>
        <d v="2022-11-16T00:00:00"/>
        <d v="2022-11-17T00:00:00"/>
        <d v="2022-11-28T00:00:00"/>
        <d v="2022-11-29T00:00:00"/>
        <d v="2022-12-12T00:00:00"/>
        <d v="2022-12-13T00:00:00"/>
        <d v="2022-12-14T00:00:00"/>
        <d v="2022-12-19T00:00:00"/>
        <d v="2023-01-09T00:00:00"/>
        <d v="2023-01-10T00:00:00"/>
        <d v="2023-01-11T00:00:00"/>
        <d v="2023-01-12T00:00:00"/>
        <d v="2023-01-13T00:00:00"/>
        <d v="2023-01-17T00:00:00"/>
        <d v="2023-01-18T00:00:00"/>
        <d v="2023-01-20T00:00:00"/>
        <d v="2023-01-23T00:00:00"/>
        <d v="2023-01-24T00:00:00"/>
        <d v="2023-01-25T00:00:00"/>
        <d v="2023-01-30T00:00:00"/>
        <d v="2023-01-31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20T00:00:00"/>
        <d v="2023-02-21T00:00:00"/>
        <d v="2023-02-22T00:00:00"/>
        <d v="2023-02-23T00:00:00"/>
        <d v="2023-02-24T00:00:00"/>
        <d v="2023-02-27T00:00:00"/>
        <d v="2023-03-03T00:00:00"/>
        <d v="2023-03-06T00:00:00"/>
        <d v="2023-03-07T00:00:00"/>
        <d v="2023-03-08T00:00:00"/>
        <d v="2023-03-09T00:00:00"/>
        <d v="2023-03-13T00:00:00"/>
        <d v="2023-03-14T00:00:00"/>
        <d v="2023-03-15T00:00:00"/>
        <d v="2023-03-16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4-03T00:00:00"/>
        <d v="2023-04-04T00:00:00"/>
        <d v="2023-04-05T00:00:00"/>
        <d v="2023-04-06T00:00:00"/>
        <d v="2023-04-10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1T00:00:00"/>
        <d v="2023-05-02T00:00:00"/>
        <d v="2023-05-04T00:00:00"/>
        <d v="2023-05-05T00:00:00"/>
        <d v="2023-05-08T00:00:00"/>
        <m/>
        <d v="2023-05-10T00:00:00"/>
        <d v="2023-05-11T00:00:00"/>
        <d v="2023-05-15T00:00:00"/>
        <d v="2023-05-16T00:00:00"/>
        <d v="2023-05-18T00:00:00"/>
        <d v="2023-05-22T00:00:00"/>
        <d v="2023-05-23T00:00:00"/>
        <d v="2023-05-24T00:00:00"/>
        <d v="2023-05-25T00:00:00"/>
        <d v="2023-05-26T00:00:00"/>
        <d v="2023-05-30T00:00:00"/>
        <d v="2023-05-31T00:00:00"/>
        <d v="2023-06-01T00:00:00"/>
        <d v="2023-06-02T00:00:00"/>
        <d v="2023-06-05T00:00:00"/>
        <d v="2023-06-07T00:00:00"/>
        <d v="2023-06-08T00:00:00"/>
        <d v="2023-06-10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6T00:00:00"/>
        <d v="2023-06-27T00:00:00"/>
        <d v="2023-06-28T00:00:00"/>
        <d v="2023-06-29T00:00:00"/>
        <d v="2023-06-30T00:00:00"/>
        <d v="2023-07-03T00:00:00"/>
        <d v="2023-07-07T00:00:00"/>
        <d v="2023-07-10T00:00:00"/>
        <d v="2023-07-11T00:00:00"/>
        <d v="2023-07-12T00:00:00"/>
        <d v="2023-07-13T00:00:00"/>
        <d v="2023-07-17T00:00:00"/>
        <d v="2023-07-18T00:00:00"/>
        <d v="2023-07-20T00:00:00"/>
        <d v="2023-07-24T00:00:00"/>
        <d v="2023-07-25T00:00:00"/>
        <d v="2023-07-26T00:00:00"/>
        <d v="2023-07-27T00:00:00"/>
        <d v="2023-07-31T00:00:00"/>
        <d v="2023-08-01T00:00:00"/>
        <d v="2023-08-02T00:00:00"/>
        <d v="2023-08-03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6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09T00:00:00"/>
        <d v="2023-10-10T00:00:00"/>
        <d v="2023-10-11T00:00:00"/>
        <d v="2023-10-12T00:00:00"/>
        <d v="2023-10-13T00:00:00"/>
        <d v="2023-10-14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7T00:00:00"/>
        <d v="2023-11-28T00:00:00"/>
        <d v="2023-11-29T00:00:00"/>
        <d v="2023-12-01T00:00:00"/>
        <d v="2023-12-04T00:00:00"/>
        <d v="2023-12-05T00:00:00"/>
        <d v="2023-12-06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8T00:00:00"/>
        <d v="2023-12-29T00:00:00"/>
        <d v="2024-01-02T00:00:00"/>
        <d v="2024-01-08T00:00:00"/>
        <d v="2024-01-09T00:00:00"/>
        <d v="2024-01-10T00:00:00"/>
        <d v="2024-01-11T00:00:00"/>
        <d v="2024-01-12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0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2T00:00:00"/>
        <d v="2024-03-04T00:00:00"/>
        <d v="2024-03-07T00:00:00"/>
        <d v="2024-03-08T00:00:00"/>
        <d v="2024-03-11T00:00:00"/>
        <d v="2024-03-12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2T00:00:00"/>
        <d v="2024-04-04T00:00:00"/>
        <d v="2024-04-05T00:00:00"/>
        <d v="2024-04-06T00:00:00"/>
        <d v="2024-04-08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20T00:00:00"/>
        <d v="2024-04-22T00:00:00"/>
        <d v="2024-04-23T00:00:00"/>
        <d v="2024-04-24T00:00:00"/>
        <d v="2024-04-25T00:00:00"/>
        <d v="2024-04-26T00:00:00"/>
        <d v="2024-04-27T00:00:00"/>
        <d v="2024-04-29T00:00:00"/>
        <d v="2024-04-30T00:00:00"/>
        <d v="2024-05-01T00:00:00"/>
        <d v="2024-05-02T00:00:00"/>
        <d v="2024-05-03T00:00:00"/>
        <d v="2024-05-06T00:00:00"/>
        <d v="2024-05-07T00:00:00"/>
        <d v="2024-05-08T00:00:00"/>
        <d v="2024-05-09T00:00:00"/>
        <d v="2024-05-10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8T00:00:00"/>
        <d v="2024-05-29T00:00:00"/>
        <d v="2024-05-30T00:00:00"/>
        <d v="2024-05-31T00:00:00"/>
        <d v="2024-06-01T00:00:00"/>
        <d v="2024-06-04T00:00:00"/>
        <d v="2024-06-07T00:00:00"/>
        <d v="2024-06-10T00:00:00"/>
        <d v="2024-06-11T00:00:00"/>
        <d v="2024-06-12T00:00:00"/>
        <d v="2024-06-13T00:00:00"/>
        <d v="2024-06-14T00:00:00"/>
        <d v="2024-06-18T00:00:00"/>
        <d v="2024-06-19T00:00:00"/>
        <d v="2024-06-20T00:00:00"/>
        <d v="2024-06-21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8T00:00:00"/>
        <d v="2024-07-09T00:00:00"/>
        <d v="2024-07-11T00:00:00"/>
        <d v="2024-07-12T00:00:00"/>
        <d v="2024-07-15T00:00:00"/>
        <d v="2024-07-16T00:00:00"/>
        <d v="2024-07-17T00:00:00"/>
        <d v="2024-07-19T00:00:00"/>
        <d v="2024-07-22T00:00:00"/>
        <d v="2024-07-24T00:00:00"/>
        <d v="2024-07-26T00:00:00"/>
        <d v="2024-07-29T00:00:00"/>
        <d v="2024-07-30T00:00:00"/>
        <d v="2024-07-31T00:00:00"/>
        <s v="July"/>
        <d v="2024-08-01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2T00:00:00"/>
        <d v="2024-08-23T00:00:00"/>
        <d v="2024-08-26T00:00:00"/>
        <d v="2024-08-29T00:00:00"/>
        <d v="2024-08-30T00:00:00"/>
        <s v="August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14-09-13T00:00:00"/>
        <d v="2024-09-16T00:00:00"/>
        <d v="2024-09-17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28T00:00:00"/>
        <d v="2024-09-30T00:00:00"/>
        <d v="2024-10-01T00:00:00"/>
        <d v="2024-10-02T00:00:00"/>
        <d v="2024-10-03T00:00:00"/>
        <d v="2024-10-04T00:00:00"/>
        <d v="2024-10-07T00:00:00"/>
        <d v="2024-10-08T00:00:00"/>
        <d v="2024-10-09T00:00:00"/>
        <d v="2024-10-10T00:00:00"/>
        <d v="2024-10-11T00:00:00"/>
        <d v="2024-10-14T00:00:00"/>
        <d v="2024-10-15T00:00:00"/>
        <d v="2024-10-16T00:00:00"/>
        <d v="2024-10-17T00:00:00"/>
        <d v="2024-10-18T00:00:00"/>
        <d v="2024-10-19T00:00:00"/>
        <d v="2024-10-21T00:00:00"/>
        <d v="2024-10-22T00:00:00"/>
        <d v="2024-10-23T00:00:00"/>
        <d v="2024-10-24T00:00:00"/>
        <d v="2024-10-25T00:00:00"/>
        <d v="2024-10-26T00:00:00"/>
        <d v="2024-10-28T00:00:00"/>
        <d v="2024-10-29T00:00:00"/>
        <d v="2024-10-30T00:00:00"/>
        <d v="2024-10-31T00:00:00"/>
        <d v="2024-11-01T00:00:00"/>
        <d v="2024-11-02T00:00:00"/>
        <d v="2024-11-04T00:00:00"/>
        <d v="2024-11-05T00:00:00"/>
        <d v="2024-11-06T00:00:00"/>
        <d v="2024-11-07T00:00:00"/>
        <d v="2024-11-11T00:00:00"/>
        <d v="2024-11-12T00:00:00"/>
        <d v="2024-11-13T00:00:00"/>
        <d v="2024-11-14T00:00:00"/>
        <d v="2024-11-15T00:00:00"/>
        <d v="2024-11-18T00:00:00"/>
        <d v="2024-11-19T00:00:00"/>
        <d v="2024-11-20T00:00:00"/>
        <d v="2024-11-21T00:00:00"/>
        <d v="2024-11-22T00:00:00"/>
        <d v="2024-11-25T00:00:00"/>
        <d v="2024-11-26T00:00:00"/>
        <d v="2024-11-27T00:00:00"/>
        <d v="2024-12-02T00:00:00"/>
        <d v="2024-12-03T00:00:00"/>
        <d v="2024-12-04T00:00:00"/>
        <d v="2024-12-05T00:00:00"/>
        <d v="2024-12-06T00:00:00"/>
        <d v="2024-12-09T00:00:00"/>
        <d v="2024-12-10T00:00:00"/>
        <d v="2024-12-11T00:00:00"/>
        <d v="2024-12-12T00:00:00"/>
        <d v="2024-12-13T00:00:00"/>
        <d v="2024-12-17T00:00:00"/>
        <d v="2024-12-18T00:00:00"/>
        <d v="2024-12-19T00:00:00"/>
        <d v="2024-12-20T00:00:00"/>
        <d v="2024-12-23T00:00:00"/>
        <d v="2024-12-26T00:00:00"/>
        <d v="2024-12-27T00:00:00"/>
        <d v="2024-12-30T00:00:00"/>
        <d v="2024-12-31T00:00:00"/>
        <d v="2025-01-02T00:00:00"/>
        <d v="2025-01-03T00:00:00"/>
        <d v="2025-01-06T00:00:00"/>
        <d v="2025-01-07T00:00:00"/>
        <d v="2025-01-09T00:00:00"/>
        <d v="2025-01-10T00:00:00"/>
        <d v="2025-01-11T00:00:00"/>
        <d v="2025-01-13T00:00:00"/>
        <d v="2025-01-15T00:00:00"/>
        <d v="2025-01-16T00:00:00"/>
        <d v="2025-01-17T00:00:00"/>
        <d v="2025-01-18T00:00:00"/>
        <d v="2025-01-21T00:00:00"/>
        <d v="2025-01-22T00:00:00"/>
        <d v="2025-01-23T00:00:00"/>
        <d v="2025-01-24T00:00:00"/>
        <d v="2025-01-28T00:00:00"/>
        <d v="2025-01-29T00:00:00"/>
        <d v="2025-01-30T00:00:00"/>
        <d v="2025-01-31T00:00:00"/>
        <d v="2025-02-04T00:00:00"/>
        <d v="2025-02-05T00:00:00"/>
        <d v="2025-02-07T00:00:00"/>
        <d v="2025-02-10T00:00:00"/>
        <d v="2025-02-11T00:00:00"/>
        <d v="2025-02-12T00:00:00"/>
        <d v="2025-02-13T00:00:00"/>
        <d v="2025-02-14T00:00:00"/>
        <d v="2025-02-17T00:00:00"/>
        <d v="2025-02-19T00:00:00"/>
        <d v="2025-02-20T00:00:00"/>
        <d v="2025-02-21T00:00:00"/>
        <d v="2025-02-22T00:00:00"/>
        <d v="2025-02-27T00:00:00"/>
        <d v="2025-03-04T00:00:00"/>
        <d v="2025-03-05T00:00:00"/>
        <d v="2025-03-07T00:00:00"/>
        <d v="2025-03-10T00:00:00"/>
        <d v="2025-03-11T00:00:00"/>
        <d v="2025-03-12T00:00:00"/>
        <d v="2025-03-13T00:00:00"/>
        <d v="2025-03-15T00:00:00"/>
        <d v="2025-03-18T00:00:00"/>
        <d v="2025-03-19T00:00:00"/>
        <d v="2025-03-21T00:00:00"/>
        <d v="2025-03-26T00:00:00"/>
        <d v="2025-03-28T00:00:00"/>
        <d v="2025-04-01T00:00:00"/>
        <d v="2025-04-02T00:00:00"/>
        <d v="2025-04-04T00:00:00"/>
        <d v="2025-04-10T00:00:00"/>
        <d v="2025-04-18T00:00:00"/>
        <d v="2025-05-01T00:00:00"/>
        <d v="2025-05-02T00:00:00"/>
        <d v="2025-05-06T00:00:00"/>
        <d v="2025-05-07T00:00:00"/>
        <d v="2025-05-08T00:00:00"/>
        <d v="2025-05-16T00:00:00"/>
        <d v="2025-05-20T00:00:00"/>
        <d v="2025-05-28T00:00:00"/>
        <d v="2025-05-29T00:00:00"/>
        <d v="2025-06-03T00:00:00"/>
        <d v="2025-06-04T00:00:00"/>
        <d v="2025-06-06T00:00:00"/>
        <d v="2025-06-10T00:00:00"/>
        <d v="2025-06-11T00:00:00"/>
        <d v="2025-06-12T00:00:00"/>
        <d v="2025-06-18T00:00:00"/>
        <d v="2025-06-20T00:00:00"/>
        <d v="2025-06-25T00:00:00"/>
        <d v="2025-07-01T00:00:00"/>
        <d v="2025-07-02T00:00:00"/>
        <d v="2025-07-10T00:00:00"/>
        <d v="2025-07-18T00:00:00"/>
        <d v="2025-07-22T00:00:00"/>
        <d v="2025-07-24T00:00:00"/>
        <d v="2025-07-30T00:00:00"/>
        <d v="2025-08-01T00:00:00"/>
        <d v="2025-08-05T00:00:00"/>
        <d v="2025-08-06T00:00:00"/>
        <d v="2025-08-11T00:00:00"/>
        <d v="2025-08-14T00:00:00"/>
        <d v="2025-08-15T00:00:00"/>
        <d v="2025-08-20T00:00:00"/>
        <d v="2025-08-21T00:00:00"/>
        <d v="2025-08-22T00:00:00"/>
        <d v="2025-08-27T00:00:00"/>
        <d v="2025-09-02T00:00:00"/>
        <d v="2025-09-03T00:00:00"/>
        <d v="2025-09-05T00:00:00"/>
        <d v="2025-09-09T00:00:00"/>
        <d v="2025-09-10T00:00:00"/>
        <d v="2025-09-11T00:00:00"/>
        <d v="2025-09-17T00:00:00"/>
        <d v="2025-09-18T00:00:00"/>
        <d v="2025-09-23T00:00:00"/>
        <d v="2025-10-02T00:00:00"/>
        <d v="2025-10-08T00:00:00"/>
        <d v="2025-10-16T00:00:00"/>
        <d v="2025-10-25T00:00:00"/>
        <d v="2025-11-13T00:00:00"/>
        <d v="2025-12-18T00:00:00"/>
      </sharedItems>
    </cacheField>
    <cacheField name="PROVIDER NAME AND LOCATION" numFmtId="0">
      <sharedItems containsBlank="1" containsMixedTypes="1" containsNumber="1" containsInteger="1" minValue="13" maxValue="13"/>
    </cacheField>
    <cacheField name="REGION" numFmtId="0">
      <sharedItems containsBlank="1" count="7">
        <s v="Midlands"/>
        <s v="Upstate"/>
        <s v="Pee Dee"/>
        <s v="Lowcountry"/>
        <m/>
        <s v="Lowcountry MUSC Mobile Van "/>
        <s v="Lowcountry "/>
      </sharedItems>
    </cacheField>
    <cacheField name="MOBILE PROVIDER NAME" numFmtId="0">
      <sharedItems containsBlank="1" count="19">
        <s v="Invision Diagnostics"/>
        <s v="Self-Regional"/>
        <s v="Conway Medical Center"/>
        <s v="Spartanburg Regional"/>
        <s v="Prisma Health Baptist Mobile Mammgraphy Unit"/>
        <s v="McLeod Health"/>
        <s v="MUSC Hollings"/>
        <m/>
        <s v="Beaufort Memorial Mobile Wellness Unit"/>
        <s v="Clemson Rural Health "/>
        <s v="Clemson, Prisma, PALSS"/>
        <s v="Clemson Rural Health"/>
        <s v="Prisma"/>
        <s v="McLeod Health "/>
        <s v="LMC"/>
        <s v="MUSC Orangeburg"/>
        <s v="Prisma - Midlands"/>
        <s v="Prisma Upstate"/>
        <s v="Spartanburg Regional "/>
      </sharedItems>
    </cacheField>
    <cacheField name="Cancelled Event?" numFmtId="0">
      <sharedItems containsBlank="1" count="2">
        <m/>
        <s v="yes"/>
      </sharedItems>
    </cacheField>
    <cacheField name="NUMBER SCREENED" numFmtId="0">
      <sharedItems containsString="0" containsBlank="1" containsNumber="1" containsInteger="1" minValue="0" maxValue="323"/>
    </cacheField>
    <cacheField name="NOTES" numFmtId="0">
      <sharedItems containsBlank="1"/>
    </cacheField>
  </cacheFields>
  <extLst>
    <ext xmlns:x14="http://schemas.microsoft.com/office/spreadsheetml/2009/9/main" uri="{725AE2AE-9491-48be-B2B4-4EB974FC3084}">
      <x14:pivotCacheDefinition pivotCacheId="169766011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65">
  <r>
    <x v="0"/>
    <s v="Fairfield Medical Associates/Winnsboro, SC"/>
    <x v="0"/>
    <x v="0"/>
    <x v="0"/>
    <n v="6"/>
    <m/>
  </r>
  <r>
    <x v="1"/>
    <s v="Affinity Health Center/Rock Hill, SC"/>
    <x v="0"/>
    <x v="0"/>
    <x v="0"/>
    <n v="9"/>
    <m/>
  </r>
  <r>
    <x v="2"/>
    <s v="Affinity Health Center/Rock Hill, SC"/>
    <x v="0"/>
    <x v="0"/>
    <x v="0"/>
    <n v="8"/>
    <m/>
  </r>
  <r>
    <x v="2"/>
    <s v="CHC Lakelands Family Practice Center/Waterloo, SC"/>
    <x v="1"/>
    <x v="1"/>
    <x v="0"/>
    <n v="12"/>
    <m/>
  </r>
  <r>
    <x v="3"/>
    <s v="Palmetto Community Health Care Center/Rock Hill, SC"/>
    <x v="0"/>
    <x v="0"/>
    <x v="0"/>
    <n v="11"/>
    <m/>
  </r>
  <r>
    <x v="4"/>
    <s v="Little River Medical Center Carolina Forest/Myrtle Beach, SC"/>
    <x v="2"/>
    <x v="2"/>
    <x v="0"/>
    <n v="10"/>
    <m/>
  </r>
  <r>
    <x v="5"/>
    <s v="Unity Health on Main/Greenville, SC"/>
    <x v="1"/>
    <x v="0"/>
    <x v="0"/>
    <n v="11"/>
    <m/>
  </r>
  <r>
    <x v="5"/>
    <s v="Affinity Health Center/Rock Hill, SC"/>
    <x v="0"/>
    <x v="0"/>
    <x v="0"/>
    <n v="7"/>
    <m/>
  </r>
  <r>
    <x v="5"/>
    <s v="Edgefield Medical Center/Edgefield, SC"/>
    <x v="0"/>
    <x v="1"/>
    <x v="0"/>
    <n v="13"/>
    <m/>
  </r>
  <r>
    <x v="6"/>
    <s v="Affinity Health Center/Rock Hill, SC"/>
    <x v="0"/>
    <x v="0"/>
    <x v="0"/>
    <n v="7"/>
    <m/>
  </r>
  <r>
    <x v="6"/>
    <s v="Clemson at Goodwill Union/Union, SC "/>
    <x v="1"/>
    <x v="3"/>
    <x v="0"/>
    <n v="9"/>
    <m/>
  </r>
  <r>
    <x v="6"/>
    <s v="Little Mountain Family Practice/Little Mountain, SC"/>
    <x v="0"/>
    <x v="4"/>
    <x v="0"/>
    <n v="17"/>
    <m/>
  </r>
  <r>
    <x v="6"/>
    <s v="CHC Ware Shoals Family Practice Center"/>
    <x v="1"/>
    <x v="1"/>
    <x v="0"/>
    <n v="6"/>
    <m/>
  </r>
  <r>
    <x v="7"/>
    <s v="North Central Family Medicine/Rock Hill, SC"/>
    <x v="0"/>
    <x v="0"/>
    <x v="0"/>
    <n v="9"/>
    <m/>
  </r>
  <r>
    <x v="7"/>
    <s v="Hope Health Timmonsville/Timmonsville, SC"/>
    <x v="2"/>
    <x v="5"/>
    <x v="0"/>
    <n v="14"/>
    <m/>
  </r>
  <r>
    <x v="8"/>
    <s v="Edgefield Medical Center/Edgefield, SC"/>
    <x v="0"/>
    <x v="1"/>
    <x v="0"/>
    <n v="6"/>
    <m/>
  </r>
  <r>
    <x v="8"/>
    <s v="Health Care Partners Conway/Conway, SC"/>
    <x v="2"/>
    <x v="2"/>
    <x v="0"/>
    <n v="20"/>
    <m/>
  </r>
  <r>
    <x v="9"/>
    <s v="Hope Health/Florence, SC"/>
    <x v="2"/>
    <x v="5"/>
    <x v="0"/>
    <n v="6"/>
    <m/>
  </r>
  <r>
    <x v="10"/>
    <s v="Little River Medical Center Health Access/Myrtle Beach, SC"/>
    <x v="2"/>
    <x v="2"/>
    <x v="0"/>
    <n v="10"/>
    <m/>
  </r>
  <r>
    <x v="11"/>
    <s v="Little River Medical Center South Strand/Myrtle Beach, SC"/>
    <x v="2"/>
    <x v="2"/>
    <x v="0"/>
    <n v="5"/>
    <m/>
  </r>
  <r>
    <x v="11"/>
    <s v="CHC LC 4/Laurens, SC"/>
    <x v="1"/>
    <x v="1"/>
    <x v="0"/>
    <n v="12"/>
    <m/>
  </r>
  <r>
    <x v="12"/>
    <s v="Fairfield Medical Associates/Winnsboro, SC"/>
    <x v="0"/>
    <x v="0"/>
    <x v="0"/>
    <n v="12"/>
    <m/>
  </r>
  <r>
    <x v="13"/>
    <s v="Fairfield Medical Associates/Winnsboro, SC"/>
    <x v="0"/>
    <x v="0"/>
    <x v="0"/>
    <n v="6"/>
    <m/>
  </r>
  <r>
    <x v="14"/>
    <s v="Fairfield Medical Associates/Winnsboro, SC"/>
    <x v="0"/>
    <x v="0"/>
    <x v="0"/>
    <n v="8"/>
    <m/>
  </r>
  <r>
    <x v="14"/>
    <s v="Edgefield Medical Center/Edgefield, SC"/>
    <x v="0"/>
    <x v="1"/>
    <x v="0"/>
    <n v="8"/>
    <m/>
  </r>
  <r>
    <x v="15"/>
    <s v="CHC-Uptown Family Practice/Greenwood, SC"/>
    <x v="1"/>
    <x v="1"/>
    <x v="0"/>
    <n v="12"/>
    <m/>
  </r>
  <r>
    <x v="15"/>
    <s v="Fairfield Medical Associates/Winnsboro, SC"/>
    <x v="0"/>
    <x v="0"/>
    <x v="0"/>
    <n v="7"/>
    <m/>
  </r>
  <r>
    <x v="15"/>
    <s v="Little River Medical Center Loris (Loris, SC)"/>
    <x v="2"/>
    <x v="2"/>
    <x v="0"/>
    <n v="17"/>
    <m/>
  </r>
  <r>
    <x v="15"/>
    <s v="Health Care Partners Conway (Conway, SC)"/>
    <x v="2"/>
    <x v="2"/>
    <x v="0"/>
    <n v="16"/>
    <m/>
  </r>
  <r>
    <x v="16"/>
    <s v="Fairfield Medical Associates/Winnsboro, SC"/>
    <x v="0"/>
    <x v="0"/>
    <x v="0"/>
    <n v="5"/>
    <m/>
  </r>
  <r>
    <x v="16"/>
    <s v="Kohls Event at YMCA/Irmo, SC"/>
    <x v="0"/>
    <x v="1"/>
    <x v="0"/>
    <n v="18"/>
    <m/>
  </r>
  <r>
    <x v="16"/>
    <s v="Oak Street Health/Columbia, SC"/>
    <x v="0"/>
    <x v="0"/>
    <x v="0"/>
    <n v="7"/>
    <m/>
  </r>
  <r>
    <x v="17"/>
    <s v="Fairfield Medical Associates/Winnsboro, SC"/>
    <x v="0"/>
    <x v="0"/>
    <x v="0"/>
    <n v="4"/>
    <m/>
  </r>
  <r>
    <x v="18"/>
    <s v="Affinity Health Center/Rock Hill, SC"/>
    <x v="0"/>
    <x v="0"/>
    <x v="0"/>
    <n v="5"/>
    <m/>
  </r>
  <r>
    <x v="18"/>
    <s v="Edgefield Medical Center/Edgefield, SC"/>
    <x v="0"/>
    <x v="1"/>
    <x v="0"/>
    <n v="5"/>
    <m/>
  </r>
  <r>
    <x v="18"/>
    <s v="Fetter Health Care Hollywood/Hollywood, SC "/>
    <x v="3"/>
    <x v="0"/>
    <x v="0"/>
    <n v="7"/>
    <m/>
  </r>
  <r>
    <x v="19"/>
    <s v="Affinity Health Center/Rock Hill, SC"/>
    <x v="0"/>
    <x v="0"/>
    <x v="0"/>
    <n v="6"/>
    <m/>
  </r>
  <r>
    <x v="19"/>
    <s v="Fetter Health Care Walterboro/Walterboro, SC "/>
    <x v="3"/>
    <x v="0"/>
    <x v="0"/>
    <n v="9"/>
    <m/>
  </r>
  <r>
    <x v="20"/>
    <s v="North Central Family Medicine/Rock Hill, SC"/>
    <x v="0"/>
    <x v="0"/>
    <x v="0"/>
    <n v="8"/>
    <m/>
  </r>
  <r>
    <x v="21"/>
    <s v="Affinity Health Center/Rock Hill, SC"/>
    <x v="0"/>
    <x v="0"/>
    <x v="0"/>
    <n v="7"/>
    <m/>
  </r>
  <r>
    <x v="21"/>
    <s v="Edgefield Medical Center/Edgefield, SC"/>
    <x v="0"/>
    <x v="1"/>
    <x v="0"/>
    <n v="12"/>
    <m/>
  </r>
  <r>
    <x v="21"/>
    <s v="Fetter Health Care Johns Island/Johns Island, SC"/>
    <x v="3"/>
    <x v="0"/>
    <x v="0"/>
    <n v="12"/>
    <m/>
  </r>
  <r>
    <x v="22"/>
    <s v="Affinity Health Center/Rock Hill, SC"/>
    <x v="0"/>
    <x v="0"/>
    <x v="0"/>
    <n v="8"/>
    <m/>
  </r>
  <r>
    <x v="22"/>
    <s v="Fetter Health Care Charleston/Charleston, SC"/>
    <x v="3"/>
    <x v="0"/>
    <x v="0"/>
    <n v="12"/>
    <m/>
  </r>
  <r>
    <x v="22"/>
    <s v="Ware Shoals Family Practice/Ware Shoals, SC"/>
    <x v="1"/>
    <x v="1"/>
    <x v="0"/>
    <n v="5"/>
    <m/>
  </r>
  <r>
    <x v="23"/>
    <s v="Fetter Health Care Summerville/Summerville, SC"/>
    <x v="3"/>
    <x v="0"/>
    <x v="0"/>
    <n v="18"/>
    <m/>
  </r>
  <r>
    <x v="24"/>
    <s v="Community Initiatives/Greenwood, SC"/>
    <x v="1"/>
    <x v="1"/>
    <x v="0"/>
    <n v="7"/>
    <m/>
  </r>
  <r>
    <x v="25"/>
    <s v="Lake Monticello Family Practice Center/Jenkinsville, SC"/>
    <x v="0"/>
    <x v="0"/>
    <x v="0"/>
    <n v="8"/>
    <m/>
  </r>
  <r>
    <x v="25"/>
    <s v="Edgefield Medical Center/Edgefield, SC"/>
    <x v="0"/>
    <x v="1"/>
    <x v="0"/>
    <n v="2"/>
    <m/>
  </r>
  <r>
    <x v="26"/>
    <s v="Family Health Care South Saluda/Saluda, SC"/>
    <x v="0"/>
    <x v="1"/>
    <x v="0"/>
    <n v="9"/>
    <m/>
  </r>
  <r>
    <x v="26"/>
    <s v="Hope Health Timmonsville (Timmonsville, SC)"/>
    <x v="2"/>
    <x v="5"/>
    <x v="0"/>
    <n v="15"/>
    <m/>
  </r>
  <r>
    <x v="27"/>
    <s v="Friendship Medical Clinic (Conway, SC)"/>
    <x v="2"/>
    <x v="2"/>
    <x v="0"/>
    <n v="10"/>
    <m/>
  </r>
  <r>
    <x v="28"/>
    <s v="Little River Medical Clinic Health Access (Myrtle Beach, SC)"/>
    <x v="2"/>
    <x v="2"/>
    <x v="0"/>
    <n v="11"/>
    <m/>
  </r>
  <r>
    <x v="29"/>
    <s v="Fairfield Medical Associates (Winnsboro, SC)"/>
    <x v="0"/>
    <x v="0"/>
    <x v="0"/>
    <n v="8"/>
    <m/>
  </r>
  <r>
    <x v="29"/>
    <s v="Fetter Health Care Cross/Cross, SC"/>
    <x v="3"/>
    <x v="0"/>
    <x v="0"/>
    <n v="11"/>
    <m/>
  </r>
  <r>
    <x v="30"/>
    <s v="Fairfield Medical Associates/Winnsboro, SC"/>
    <x v="0"/>
    <x v="0"/>
    <x v="0"/>
    <n v="3"/>
    <m/>
  </r>
  <r>
    <x v="30"/>
    <s v="Fetter Health Care Moncks Corner/Moncks Corner, SC"/>
    <x v="3"/>
    <x v="0"/>
    <x v="0"/>
    <n v="7"/>
    <m/>
  </r>
  <r>
    <x v="31"/>
    <s v="Fairfield Medical Associates/Winnsboro, SC"/>
    <x v="0"/>
    <x v="0"/>
    <x v="0"/>
    <n v="5"/>
    <m/>
  </r>
  <r>
    <x v="31"/>
    <s v="Edgefield Medical Center/Edgefield, SC"/>
    <x v="0"/>
    <x v="1"/>
    <x v="0"/>
    <n v="8"/>
    <m/>
  </r>
  <r>
    <x v="31"/>
    <s v="Bacter YMCA/Fort Mill, SC"/>
    <x v="0"/>
    <x v="0"/>
    <x v="0"/>
    <n v="13"/>
    <m/>
  </r>
  <r>
    <x v="31"/>
    <s v="Health Care Partners Conway (Conway, SC)"/>
    <x v="2"/>
    <x v="2"/>
    <x v="0"/>
    <n v="19"/>
    <m/>
  </r>
  <r>
    <x v="32"/>
    <s v="Fairfield Medical Associates/Winnsboro, SC"/>
    <x v="0"/>
    <x v="0"/>
    <x v="0"/>
    <n v="6"/>
    <m/>
  </r>
  <r>
    <x v="33"/>
    <s v="Lewisville Medical Center/Richburg, SC"/>
    <x v="0"/>
    <x v="0"/>
    <x v="0"/>
    <n v="17"/>
    <m/>
  </r>
  <r>
    <x v="33"/>
    <s v="The Springs at Simpsonville/Simpsonville, SC"/>
    <x v="1"/>
    <x v="0"/>
    <x v="0"/>
    <n v="11"/>
    <m/>
  </r>
  <r>
    <x v="33"/>
    <s v="Little River Medical Center Carolina Forest (Myrtle Beach, SC)"/>
    <x v="2"/>
    <x v="2"/>
    <x v="0"/>
    <n v="7"/>
    <m/>
  </r>
  <r>
    <x v="34"/>
    <s v="Little River Medical Center Loris (Loris, SC)"/>
    <x v="2"/>
    <x v="2"/>
    <x v="0"/>
    <n v="15"/>
    <m/>
  </r>
  <r>
    <x v="34"/>
    <s v="Fairfield Medical Associates/Winnsboro, SC"/>
    <x v="0"/>
    <x v="0"/>
    <x v="0"/>
    <n v="10"/>
    <m/>
  </r>
  <r>
    <x v="34"/>
    <s v="Carolina Health Centers/Greenwood, SC"/>
    <x v="1"/>
    <x v="1"/>
    <x v="0"/>
    <n v="12"/>
    <m/>
  </r>
  <r>
    <x v="35"/>
    <s v="Edgefield Medical Center/Edgefield, SC"/>
    <x v="0"/>
    <x v="1"/>
    <x v="0"/>
    <n v="5"/>
    <m/>
  </r>
  <r>
    <x v="35"/>
    <s v="Low Country Health Care System/Fairfax, SC "/>
    <x v="3"/>
    <x v="0"/>
    <x v="0"/>
    <n v="10"/>
    <m/>
  </r>
  <r>
    <x v="35"/>
    <s v="Health Care Partners Conway (Conway, SC)"/>
    <x v="2"/>
    <x v="2"/>
    <x v="0"/>
    <n v="18"/>
    <m/>
  </r>
  <r>
    <x v="36"/>
    <s v="Affinity Health Center/Rock Hill, SC"/>
    <x v="0"/>
    <x v="0"/>
    <x v="0"/>
    <n v="6"/>
    <m/>
  </r>
  <r>
    <x v="36"/>
    <s v="Low Country Health Care System/Barnwell, SC "/>
    <x v="0"/>
    <x v="0"/>
    <x v="0"/>
    <n v="13"/>
    <m/>
  </r>
  <r>
    <x v="37"/>
    <s v="Little River Medical Center South Strand (Myrtle Beach, SC)"/>
    <x v="2"/>
    <x v="2"/>
    <x v="0"/>
    <n v="10"/>
    <m/>
  </r>
  <r>
    <x v="38"/>
    <s v="Ridgeway Family Practice/Ridgeway, SC"/>
    <x v="0"/>
    <x v="0"/>
    <x v="0"/>
    <n v="14"/>
    <m/>
  </r>
  <r>
    <x v="39"/>
    <s v="Affinity Health Center/Rock Hill, SC"/>
    <x v="0"/>
    <x v="0"/>
    <x v="0"/>
    <n v="5"/>
    <m/>
  </r>
  <r>
    <x v="40"/>
    <s v="Unity Health on Main/Greenville, SC"/>
    <x v="1"/>
    <x v="0"/>
    <x v="0"/>
    <n v="16"/>
    <m/>
  </r>
  <r>
    <x v="41"/>
    <s v="Little River Medical Center South Strand (Myrtle Beach, SC)"/>
    <x v="2"/>
    <x v="2"/>
    <x v="0"/>
    <n v="15"/>
    <m/>
  </r>
  <r>
    <x v="42"/>
    <s v="Health Care Partners Conway (Conway, SC)"/>
    <x v="2"/>
    <x v="2"/>
    <x v="0"/>
    <n v="21"/>
    <m/>
  </r>
  <r>
    <x v="43"/>
    <s v="Hope Health (Florence, SC)"/>
    <x v="2"/>
    <x v="5"/>
    <x v="0"/>
    <n v="13"/>
    <m/>
  </r>
  <r>
    <x v="44"/>
    <s v="Fairfield Medical Associates/Winnsboro, SC"/>
    <x v="0"/>
    <x v="0"/>
    <x v="0"/>
    <n v="4"/>
    <m/>
  </r>
  <r>
    <x v="45"/>
    <s v="Fairfield Medical Associates/Winnsboro, SC"/>
    <x v="0"/>
    <x v="0"/>
    <x v="0"/>
    <n v="2"/>
    <m/>
  </r>
  <r>
    <x v="46"/>
    <s v="Fairfield Medical Associates/Winnsboro, SC"/>
    <x v="0"/>
    <x v="0"/>
    <x v="0"/>
    <n v="8"/>
    <m/>
  </r>
  <r>
    <x v="47"/>
    <s v="Hope Health (Florence, SC)"/>
    <x v="2"/>
    <x v="5"/>
    <x v="0"/>
    <n v="13"/>
    <m/>
  </r>
  <r>
    <x v="47"/>
    <s v="Family Health Care South Saluda/Saluda, SC"/>
    <x v="0"/>
    <x v="1"/>
    <x v="0"/>
    <n v="6"/>
    <m/>
  </r>
  <r>
    <x v="47"/>
    <s v="Fairfield Medical Associates/Winnsboro, SC"/>
    <x v="0"/>
    <x v="0"/>
    <x v="0"/>
    <n v="6"/>
    <m/>
  </r>
  <r>
    <x v="47"/>
    <s v="Little River Medical Center Loris (Loris, SC)"/>
    <x v="2"/>
    <x v="2"/>
    <x v="0"/>
    <n v="13"/>
    <m/>
  </r>
  <r>
    <x v="48"/>
    <s v="Fairfield Medical Associates/Winnsboro, SC"/>
    <x v="0"/>
    <x v="0"/>
    <x v="0"/>
    <n v="9"/>
    <m/>
  </r>
  <r>
    <x v="49"/>
    <s v="Affinity Health Center/Rock Hill, SC"/>
    <x v="0"/>
    <x v="0"/>
    <x v="0"/>
    <n v="8"/>
    <m/>
  </r>
  <r>
    <x v="50"/>
    <s v="Edgefield Medical Center/Edgefield, SC"/>
    <x v="0"/>
    <x v="1"/>
    <x v="0"/>
    <n v="9"/>
    <m/>
  </r>
  <r>
    <x v="50"/>
    <s v="Little River Medical Center Carolina Forest (Myrtle Beach, SC)"/>
    <x v="2"/>
    <x v="2"/>
    <x v="0"/>
    <n v="14"/>
    <m/>
  </r>
  <r>
    <x v="51"/>
    <s v="Affinity Health Center/Rock Hill, SC"/>
    <x v="0"/>
    <x v="0"/>
    <x v="0"/>
    <n v="5"/>
    <m/>
  </r>
  <r>
    <x v="52"/>
    <s v="Affinity Health Center/Rock Hill, SC"/>
    <x v="0"/>
    <x v="0"/>
    <x v="0"/>
    <n v="7"/>
    <m/>
  </r>
  <r>
    <x v="53"/>
    <s v="Amazon Greenville, SC"/>
    <x v="1"/>
    <x v="0"/>
    <x v="0"/>
    <n v="11"/>
    <m/>
  </r>
  <r>
    <x v="54"/>
    <s v="Winthrop University Rock Hill, SC"/>
    <x v="0"/>
    <x v="0"/>
    <x v="0"/>
    <n v="18"/>
    <m/>
  </r>
  <r>
    <x v="55"/>
    <s v="St. Mark Baptist Church Ridgeway, SC"/>
    <x v="0"/>
    <x v="0"/>
    <x v="0"/>
    <n v="16"/>
    <m/>
  </r>
  <r>
    <x v="56"/>
    <s v="Britax Child Safety Fort Mill, SC"/>
    <x v="0"/>
    <x v="0"/>
    <x v="0"/>
    <n v="13"/>
    <m/>
  </r>
  <r>
    <x v="57"/>
    <s v="Hope Health (Timmonsville, SC)"/>
    <x v="2"/>
    <x v="5"/>
    <x v="0"/>
    <n v="9"/>
    <m/>
  </r>
  <r>
    <x v="57"/>
    <s v="Little River Medical Center Health Acess (Myrtle Beach, SC)"/>
    <x v="2"/>
    <x v="2"/>
    <x v="0"/>
    <n v="11"/>
    <m/>
  </r>
  <r>
    <x v="58"/>
    <s v="Hope Health (Florence, SC)"/>
    <x v="2"/>
    <x v="5"/>
    <x v="0"/>
    <n v="12"/>
    <m/>
  </r>
  <r>
    <x v="58"/>
    <s v="Little River Medical Center Loris (Loris, SC)"/>
    <x v="2"/>
    <x v="2"/>
    <x v="0"/>
    <n v="14"/>
    <m/>
  </r>
  <r>
    <x v="59"/>
    <s v="Fairfield Medical Associates/Winnsboro, SC"/>
    <x v="0"/>
    <x v="0"/>
    <x v="0"/>
    <n v="9"/>
    <m/>
  </r>
  <r>
    <x v="60"/>
    <s v="Faifield Medical Winnsboro, SC"/>
    <x v="0"/>
    <x v="0"/>
    <x v="0"/>
    <n v="10"/>
    <m/>
  </r>
  <r>
    <x v="60"/>
    <s v="Health Care Partners Conway (Conway, SC)"/>
    <x v="2"/>
    <x v="2"/>
    <x v="0"/>
    <n v="27"/>
    <m/>
  </r>
  <r>
    <x v="61"/>
    <s v="Little River Medical Center Carolina Forest (Myrtle Beach, SC)"/>
    <x v="2"/>
    <x v="2"/>
    <x v="0"/>
    <n v="17"/>
    <m/>
  </r>
  <r>
    <x v="61"/>
    <s v="Fairfield Medical Associates/Winnsboro, SC"/>
    <x v="0"/>
    <x v="0"/>
    <x v="0"/>
    <n v="8"/>
    <m/>
  </r>
  <r>
    <x v="62"/>
    <s v="Friendship Clinic (Conway, SC)"/>
    <x v="2"/>
    <x v="2"/>
    <x v="0"/>
    <n v="10"/>
    <m/>
  </r>
  <r>
    <x v="62"/>
    <s v="Fairfield Medical Associates/Winnsboro, SC"/>
    <x v="0"/>
    <x v="0"/>
    <x v="0"/>
    <n v="9"/>
    <m/>
  </r>
  <r>
    <x v="63"/>
    <s v="Fort Mill YMCA Fort Mill, SC"/>
    <x v="0"/>
    <x v="0"/>
    <x v="0"/>
    <n v="18"/>
    <m/>
  </r>
  <r>
    <x v="64"/>
    <s v="Little River Medical Center South Strand (Myrtle Beach, SC)"/>
    <x v="2"/>
    <x v="2"/>
    <x v="0"/>
    <n v="7"/>
    <m/>
  </r>
  <r>
    <x v="65"/>
    <s v="Lewisville Medical Center/Richburg, SC"/>
    <x v="0"/>
    <x v="0"/>
    <x v="0"/>
    <n v="19"/>
    <m/>
  </r>
  <r>
    <x v="66"/>
    <s v="Little Mountain Family Little Mountain, SC"/>
    <x v="0"/>
    <x v="0"/>
    <x v="0"/>
    <n v="14"/>
    <m/>
  </r>
  <r>
    <x v="67"/>
    <s v="2nd Annual Mimosas &amp; Mammograms Columbia, SC"/>
    <x v="0"/>
    <x v="0"/>
    <x v="0"/>
    <n v="14"/>
    <m/>
  </r>
  <r>
    <x v="68"/>
    <s v="Affinity Health Center/Rock Hill, SC"/>
    <x v="0"/>
    <x v="0"/>
    <x v="0"/>
    <n v="8"/>
    <m/>
  </r>
  <r>
    <x v="68"/>
    <s v="Health Care Partners Conway (Conway, SC)"/>
    <x v="2"/>
    <x v="2"/>
    <x v="0"/>
    <n v="24"/>
    <m/>
  </r>
  <r>
    <x v="69"/>
    <s v="Affinity Health Center/Rock Hill, SC"/>
    <x v="0"/>
    <x v="0"/>
    <x v="0"/>
    <n v="7"/>
    <m/>
  </r>
  <r>
    <x v="70"/>
    <s v="Unity Health on Main/Greenville, SC"/>
    <x v="1"/>
    <x v="0"/>
    <x v="0"/>
    <n v="19"/>
    <m/>
  </r>
  <r>
    <x v="71"/>
    <s v="McLeod at Hope Health Florence (Florence, SC)"/>
    <x v="2"/>
    <x v="5"/>
    <x v="0"/>
    <n v="12"/>
    <m/>
  </r>
  <r>
    <x v="72"/>
    <s v="McLeod at Hope Health Timmonsville (Timmonsville, SC)"/>
    <x v="2"/>
    <x v="5"/>
    <x v="0"/>
    <n v="7"/>
    <m/>
  </r>
  <r>
    <x v="73"/>
    <s v="Fairfield Medical Associates/Winnsboro, SC"/>
    <x v="0"/>
    <x v="0"/>
    <x v="0"/>
    <n v="7"/>
    <m/>
  </r>
  <r>
    <x v="74"/>
    <s v="Fairfield Medical Associates/Winnsboro, SC"/>
    <x v="0"/>
    <x v="0"/>
    <x v="0"/>
    <n v="5"/>
    <m/>
  </r>
  <r>
    <x v="75"/>
    <s v="Fairfield Medical Associates/Winnsboro, SC"/>
    <x v="0"/>
    <x v="0"/>
    <x v="0"/>
    <n v="16"/>
    <m/>
  </r>
  <r>
    <x v="76"/>
    <s v="Fairfield Medical Associates/Winnsboro, SC"/>
    <x v="0"/>
    <x v="0"/>
    <x v="0"/>
    <n v="18"/>
    <m/>
  </r>
  <r>
    <x v="77"/>
    <s v="Affinity Health Center/Rock Hill, SC"/>
    <x v="0"/>
    <x v="0"/>
    <x v="0"/>
    <n v="14"/>
    <m/>
  </r>
  <r>
    <x v="77"/>
    <s v="Oak Street Health/Columbia, SC "/>
    <x v="0"/>
    <x v="0"/>
    <x v="0"/>
    <n v="8"/>
    <m/>
  </r>
  <r>
    <x v="78"/>
    <s v="Affinity Health Center/Rock Hill, SC"/>
    <x v="0"/>
    <x v="0"/>
    <x v="0"/>
    <n v="0"/>
    <m/>
  </r>
  <r>
    <x v="79"/>
    <s v="Heath Care Partners Conway (Conway, SC) "/>
    <x v="2"/>
    <x v="2"/>
    <x v="0"/>
    <n v="22"/>
    <m/>
  </r>
  <r>
    <x v="80"/>
    <s v="Hope Health Florence (Florence, SC)"/>
    <x v="2"/>
    <x v="5"/>
    <x v="0"/>
    <n v="12"/>
    <m/>
  </r>
  <r>
    <x v="81"/>
    <s v="Hope Health Timmonsville (Timmonsville, SC)"/>
    <x v="2"/>
    <x v="5"/>
    <x v="0"/>
    <n v="6"/>
    <m/>
  </r>
  <r>
    <x v="82"/>
    <s v="Heath Care Partners Conway (Conway, SC) "/>
    <x v="2"/>
    <x v="2"/>
    <x v="0"/>
    <n v="13"/>
    <m/>
  </r>
  <r>
    <x v="83"/>
    <s v="FHC Edgefield"/>
    <x v="0"/>
    <x v="1"/>
    <x v="0"/>
    <n v="14"/>
    <m/>
  </r>
  <r>
    <x v="83"/>
    <s v="Wellness Center Fairfield Medical"/>
    <x v="0"/>
    <x v="0"/>
    <x v="0"/>
    <n v="45"/>
    <m/>
  </r>
  <r>
    <x v="84"/>
    <s v="FHC Ware Shoals"/>
    <x v="1"/>
    <x v="1"/>
    <x v="0"/>
    <n v="3"/>
    <m/>
  </r>
  <r>
    <x v="84"/>
    <s v="Wellness Center Fairfield Medical"/>
    <x v="0"/>
    <x v="0"/>
    <x v="0"/>
    <m/>
    <m/>
  </r>
  <r>
    <x v="85"/>
    <s v="FHC Laurens"/>
    <x v="1"/>
    <x v="1"/>
    <x v="0"/>
    <n v="9"/>
    <m/>
  </r>
  <r>
    <x v="85"/>
    <s v="Wellness Center Fairfield Medical"/>
    <x v="0"/>
    <x v="0"/>
    <x v="0"/>
    <m/>
    <m/>
  </r>
  <r>
    <x v="86"/>
    <s v="Wellness Center Fairfield Medical"/>
    <x v="0"/>
    <x v="0"/>
    <x v="0"/>
    <m/>
    <m/>
  </r>
  <r>
    <x v="86"/>
    <s v="HopeHealth Florence (Florence, SC)"/>
    <x v="2"/>
    <x v="5"/>
    <x v="0"/>
    <n v="9"/>
    <m/>
  </r>
  <r>
    <x v="86"/>
    <s v="FHC Savannah Lakes"/>
    <x v="1"/>
    <x v="1"/>
    <x v="0"/>
    <n v="3"/>
    <m/>
  </r>
  <r>
    <x v="87"/>
    <s v="Early Childhood Center"/>
    <x v="1"/>
    <x v="1"/>
    <x v="0"/>
    <n v="5"/>
    <m/>
  </r>
  <r>
    <x v="88"/>
    <s v="FHC South Saluda"/>
    <x v="0"/>
    <x v="1"/>
    <x v="0"/>
    <n v="5"/>
    <m/>
  </r>
  <r>
    <x v="88"/>
    <s v="Affinity Health Lake Shore Parkway"/>
    <x v="0"/>
    <x v="0"/>
    <x v="0"/>
    <n v="10"/>
    <m/>
  </r>
  <r>
    <x v="88"/>
    <s v="HopeHealth Timmonsville (Timmonsville, SC)"/>
    <x v="2"/>
    <x v="5"/>
    <x v="0"/>
    <n v="11"/>
    <m/>
  </r>
  <r>
    <x v="89"/>
    <s v="Pinecrest Elementary"/>
    <x v="1"/>
    <x v="1"/>
    <x v="0"/>
    <n v="3"/>
    <m/>
  </r>
  <r>
    <x v="90"/>
    <s v="Health Care Partners Conway (Conway, SC)"/>
    <x v="2"/>
    <x v="2"/>
    <x v="0"/>
    <n v="18"/>
    <m/>
  </r>
  <r>
    <x v="91"/>
    <s v="FHC Edgefield"/>
    <x v="0"/>
    <x v="1"/>
    <x v="0"/>
    <n v="8"/>
    <m/>
  </r>
  <r>
    <x v="92"/>
    <s v="Greater Gwd United Ministry"/>
    <x v="1"/>
    <x v="1"/>
    <x v="0"/>
    <n v="9"/>
    <m/>
  </r>
  <r>
    <x v="93"/>
    <s v="Little River Medical Center Carolina Forest (Myrtle Beach, SC)"/>
    <x v="2"/>
    <x v="2"/>
    <x v="0"/>
    <n v="16"/>
    <m/>
  </r>
  <r>
    <x v="94"/>
    <s v="FHC Edgefield"/>
    <x v="0"/>
    <x v="1"/>
    <x v="0"/>
    <n v="7"/>
    <m/>
  </r>
  <r>
    <x v="94"/>
    <s v="Health Care Partners Conway (Conway, SC)"/>
    <x v="2"/>
    <x v="2"/>
    <x v="0"/>
    <n v="23"/>
    <m/>
  </r>
  <r>
    <x v="95"/>
    <s v="Little River Medical Center Loris (Loris, SC)"/>
    <x v="2"/>
    <x v="2"/>
    <x v="0"/>
    <n v="20"/>
    <m/>
  </r>
  <r>
    <x v="96"/>
    <s v="FHC- Edgefield"/>
    <x v="0"/>
    <x v="1"/>
    <x v="0"/>
    <n v="5"/>
    <m/>
  </r>
  <r>
    <x v="96"/>
    <s v="Wellness Center Fairfield"/>
    <x v="0"/>
    <x v="0"/>
    <x v="0"/>
    <n v="17"/>
    <m/>
  </r>
  <r>
    <x v="97"/>
    <s v="CHC- Uptown"/>
    <x v="1"/>
    <x v="1"/>
    <x v="0"/>
    <n v="12"/>
    <m/>
  </r>
  <r>
    <x v="97"/>
    <s v="Wellness Center Fairfield"/>
    <x v="0"/>
    <x v="0"/>
    <x v="0"/>
    <n v="11"/>
    <m/>
  </r>
  <r>
    <x v="98"/>
    <s v="Wellness Center Fairfield"/>
    <x v="0"/>
    <x v="0"/>
    <x v="0"/>
    <n v="7"/>
    <m/>
  </r>
  <r>
    <x v="99"/>
    <s v="Little River Medical Center Health Acess (Myrtle Beach, SC)"/>
    <x v="2"/>
    <x v="2"/>
    <x v="0"/>
    <n v="13"/>
    <m/>
  </r>
  <r>
    <x v="99"/>
    <s v="Wellness Center Fairfield"/>
    <x v="0"/>
    <x v="0"/>
    <x v="0"/>
    <n v="13"/>
    <m/>
  </r>
  <r>
    <x v="100"/>
    <s v="FHC- Laurens"/>
    <x v="1"/>
    <x v="1"/>
    <x v="0"/>
    <n v="8"/>
    <m/>
  </r>
  <r>
    <x v="100"/>
    <s v="Hope Health Florence (Florence, SC)"/>
    <x v="2"/>
    <x v="5"/>
    <x v="0"/>
    <n v="5"/>
    <m/>
  </r>
  <r>
    <x v="101"/>
    <s v="FHC- Edgefield"/>
    <x v="0"/>
    <x v="1"/>
    <x v="0"/>
    <n v="8"/>
    <m/>
  </r>
  <r>
    <x v="101"/>
    <s v="Little River Medical Center South Strand (Myrtle Beach, SC)"/>
    <x v="2"/>
    <x v="2"/>
    <x v="0"/>
    <n v="15"/>
    <m/>
  </r>
  <r>
    <x v="101"/>
    <s v="Affinity Health Center"/>
    <x v="0"/>
    <x v="0"/>
    <x v="0"/>
    <n v="13"/>
    <m/>
  </r>
  <r>
    <x v="102"/>
    <s v="Affinity Health Center"/>
    <x v="0"/>
    <x v="0"/>
    <x v="0"/>
    <n v="11"/>
    <m/>
  </r>
  <r>
    <x v="102"/>
    <s v="FHC- Ware Shoals"/>
    <x v="1"/>
    <x v="1"/>
    <x v="0"/>
    <n v="1"/>
    <m/>
  </r>
  <r>
    <x v="103"/>
    <s v="Lewisville Medical Center"/>
    <x v="0"/>
    <x v="0"/>
    <x v="0"/>
    <n v="20"/>
    <m/>
  </r>
  <r>
    <x v="103"/>
    <s v="Hope Health Timmonsville (Timmonsville, SC)"/>
    <x v="2"/>
    <x v="5"/>
    <x v="0"/>
    <n v="8"/>
    <m/>
  </r>
  <r>
    <x v="104"/>
    <s v="FHC- Laurens"/>
    <x v="1"/>
    <x v="1"/>
    <x v="0"/>
    <n v="6"/>
    <m/>
  </r>
  <r>
    <x v="104"/>
    <s v="Little River Medical Center Carolina Forest (Myrtle Beach, SC)"/>
    <x v="2"/>
    <x v="2"/>
    <x v="0"/>
    <n v="7"/>
    <m/>
  </r>
  <r>
    <x v="105"/>
    <s v="Oak Street Health Greenville"/>
    <x v="1"/>
    <x v="0"/>
    <x v="0"/>
    <n v="16"/>
    <m/>
  </r>
  <r>
    <x v="105"/>
    <s v="Health Care Partners Conway (Conway, SC)"/>
    <x v="2"/>
    <x v="2"/>
    <x v="0"/>
    <n v="21"/>
    <m/>
  </r>
  <r>
    <x v="105"/>
    <s v="FHC- Edgefield"/>
    <x v="0"/>
    <x v="1"/>
    <x v="0"/>
    <n v="1"/>
    <m/>
  </r>
  <r>
    <x v="106"/>
    <s v="FHC- South Saluda"/>
    <x v="0"/>
    <x v="1"/>
    <x v="0"/>
    <n v="5"/>
    <m/>
  </r>
  <r>
    <x v="106"/>
    <s v="Little River Medical Center Loris (Loris, SC)"/>
    <x v="2"/>
    <x v="2"/>
    <x v="0"/>
    <n v="17"/>
    <m/>
  </r>
  <r>
    <x v="107"/>
    <s v="Friendship Clinic (Conway, SC)"/>
    <x v="2"/>
    <x v="2"/>
    <x v="0"/>
    <n v="10"/>
    <m/>
  </r>
  <r>
    <x v="108"/>
    <s v="Little River Medical Center Carolina Forest (Myrtle Beach, SC)"/>
    <x v="2"/>
    <x v="2"/>
    <x v="0"/>
    <n v="17"/>
    <m/>
  </r>
  <r>
    <x v="109"/>
    <s v="Little River Medical Center Loris (Loris, SC)"/>
    <x v="2"/>
    <x v="2"/>
    <x v="0"/>
    <n v="11"/>
    <m/>
  </r>
  <r>
    <x v="109"/>
    <s v="Greenwood City Hall"/>
    <x v="1"/>
    <x v="1"/>
    <x v="0"/>
    <n v="4"/>
    <m/>
  </r>
  <r>
    <x v="110"/>
    <s v="FHC- Edgefield"/>
    <x v="0"/>
    <x v="1"/>
    <x v="0"/>
    <n v="5"/>
    <m/>
  </r>
  <r>
    <x v="110"/>
    <s v="Health Care Partners Conway (Conway, SC)"/>
    <x v="2"/>
    <x v="2"/>
    <x v="0"/>
    <n v="25"/>
    <m/>
  </r>
  <r>
    <x v="111"/>
    <s v="FHC- Newberry"/>
    <x v="0"/>
    <x v="1"/>
    <x v="0"/>
    <n v="0"/>
    <m/>
  </r>
  <r>
    <x v="111"/>
    <s v="Oak Street Health Columbia"/>
    <x v="0"/>
    <x v="0"/>
    <x v="0"/>
    <n v="14"/>
    <m/>
  </r>
  <r>
    <x v="112"/>
    <s v="FHC Edgefield"/>
    <x v="0"/>
    <x v="1"/>
    <x v="0"/>
    <n v="9"/>
    <m/>
  </r>
  <r>
    <x v="112"/>
    <s v="Wellness Center Fairfield"/>
    <x v="0"/>
    <x v="0"/>
    <x v="0"/>
    <n v="16"/>
    <m/>
  </r>
  <r>
    <x v="113"/>
    <s v="Wellness Center Fairfield"/>
    <x v="0"/>
    <x v="0"/>
    <x v="0"/>
    <n v="9"/>
    <m/>
  </r>
  <r>
    <x v="114"/>
    <s v="Wellness Center Fairfield"/>
    <x v="0"/>
    <x v="0"/>
    <x v="0"/>
    <n v="13"/>
    <m/>
  </r>
  <r>
    <x v="115"/>
    <s v="FHC- Savannah Lakes"/>
    <x v="1"/>
    <x v="1"/>
    <x v="0"/>
    <n v="0"/>
    <m/>
  </r>
  <r>
    <x v="115"/>
    <s v="Hope Health Florence (Florence, SC)"/>
    <x v="2"/>
    <x v="5"/>
    <x v="0"/>
    <n v="11"/>
    <m/>
  </r>
  <r>
    <x v="116"/>
    <s v="Affinity Health Center"/>
    <x v="0"/>
    <x v="0"/>
    <x v="0"/>
    <n v="11"/>
    <m/>
  </r>
  <r>
    <x v="116"/>
    <s v="FHC- Edgefield"/>
    <x v="0"/>
    <x v="1"/>
    <x v="0"/>
    <n v="13"/>
    <m/>
  </r>
  <r>
    <x v="117"/>
    <s v="FHC- Ware Shoals"/>
    <x v="1"/>
    <x v="1"/>
    <x v="0"/>
    <n v="8"/>
    <m/>
  </r>
  <r>
    <x v="117"/>
    <s v="Little River Medical Center South Strand (Myrtle Beach, SC)"/>
    <x v="2"/>
    <x v="2"/>
    <x v="0"/>
    <n v="9"/>
    <m/>
  </r>
  <r>
    <x v="118"/>
    <s v="Little River Medical Center Health Acess (Myrtle Beach, SC)"/>
    <x v="2"/>
    <x v="2"/>
    <x v="0"/>
    <n v="8"/>
    <m/>
  </r>
  <r>
    <x v="118"/>
    <s v="Genesis School"/>
    <x v="1"/>
    <x v="1"/>
    <x v="0"/>
    <n v="2"/>
    <m/>
  </r>
  <r>
    <x v="119"/>
    <s v="FHC- Laurens"/>
    <x v="1"/>
    <x v="1"/>
    <x v="0"/>
    <n v="7"/>
    <m/>
  </r>
  <r>
    <x v="120"/>
    <s v="Affinity Health Center"/>
    <x v="0"/>
    <x v="0"/>
    <x v="0"/>
    <n v="11"/>
    <m/>
  </r>
  <r>
    <x v="120"/>
    <s v="Health Care Partners Conway (Conway, SC)"/>
    <x v="2"/>
    <x v="2"/>
    <x v="0"/>
    <n v="20"/>
    <m/>
  </r>
  <r>
    <x v="120"/>
    <s v="FHC Edgefield"/>
    <x v="0"/>
    <x v="1"/>
    <x v="0"/>
    <n v="8"/>
    <m/>
  </r>
  <r>
    <x v="121"/>
    <s v="FHC- South Saluda"/>
    <x v="0"/>
    <x v="1"/>
    <x v="0"/>
    <n v="8"/>
    <m/>
  </r>
  <r>
    <x v="121"/>
    <s v="Hope Health Timmonsville (Timmonsville, SC)"/>
    <x v="2"/>
    <x v="5"/>
    <x v="0"/>
    <n v="12"/>
    <m/>
  </r>
  <r>
    <x v="121"/>
    <s v="Little River Medical Center Carolina Forest (Myrtle Beach, SC)"/>
    <x v="2"/>
    <x v="2"/>
    <x v="0"/>
    <n v="8"/>
    <m/>
  </r>
  <r>
    <x v="122"/>
    <s v="Brewer"/>
    <x v="1"/>
    <x v="1"/>
    <x v="0"/>
    <n v="5"/>
    <m/>
  </r>
  <r>
    <x v="123"/>
    <s v="FHC McCormick"/>
    <x v="1"/>
    <x v="1"/>
    <x v="0"/>
    <n v="0"/>
    <m/>
  </r>
  <r>
    <x v="124"/>
    <s v="FHC- Laurens"/>
    <x v="1"/>
    <x v="1"/>
    <x v="0"/>
    <n v="6"/>
    <m/>
  </r>
  <r>
    <x v="125"/>
    <s v="FHC- Edgefield"/>
    <x v="0"/>
    <x v="1"/>
    <x v="0"/>
    <n v="7"/>
    <m/>
  </r>
  <r>
    <x v="126"/>
    <s v="PTC Newberry"/>
    <x v="0"/>
    <x v="1"/>
    <x v="0"/>
    <n v="6"/>
    <m/>
  </r>
  <r>
    <x v="126"/>
    <s v="Little River Medical Center Loris (Loris, SC)"/>
    <x v="2"/>
    <x v="2"/>
    <x v="0"/>
    <n v="14"/>
    <m/>
  </r>
  <r>
    <x v="127"/>
    <s v="Health Care Partners Conway (Conway, SC)"/>
    <x v="2"/>
    <x v="2"/>
    <x v="0"/>
    <n v="20"/>
    <m/>
  </r>
  <r>
    <x v="128"/>
    <s v="CHC McCormick"/>
    <x v="1"/>
    <x v="1"/>
    <x v="0"/>
    <n v="21"/>
    <m/>
  </r>
  <r>
    <x v="129"/>
    <s v="FHC Edgefield"/>
    <x v="0"/>
    <x v="1"/>
    <x v="0"/>
    <n v="8"/>
    <m/>
  </r>
  <r>
    <x v="129"/>
    <s v="Fairfield Medical Winnsboro"/>
    <x v="0"/>
    <x v="0"/>
    <x v="0"/>
    <n v="12"/>
    <m/>
  </r>
  <r>
    <x v="130"/>
    <s v="Fairfield Medical Winnsboro"/>
    <x v="0"/>
    <x v="0"/>
    <x v="0"/>
    <n v="9"/>
    <m/>
  </r>
  <r>
    <x v="131"/>
    <s v="Fairfield Medical Winnsboro"/>
    <x v="0"/>
    <x v="0"/>
    <x v="0"/>
    <n v="4"/>
    <m/>
  </r>
  <r>
    <x v="132"/>
    <s v="CHC- Ware Shoals Family Practice"/>
    <x v="1"/>
    <x v="1"/>
    <x v="0"/>
    <n v="12"/>
    <m/>
  </r>
  <r>
    <x v="133"/>
    <s v="Affinity Health Center"/>
    <x v="0"/>
    <x v="0"/>
    <x v="0"/>
    <n v="16"/>
    <m/>
  </r>
  <r>
    <x v="134"/>
    <s v="Lewisville Medical"/>
    <x v="0"/>
    <x v="0"/>
    <x v="0"/>
    <n v="18"/>
    <m/>
  </r>
  <r>
    <x v="134"/>
    <s v="FHC Ware Shoals"/>
    <x v="1"/>
    <x v="1"/>
    <x v="0"/>
    <n v="2"/>
    <m/>
  </r>
  <r>
    <x v="134"/>
    <s v="Little River Medical Center South Strand (Myrtle Beach, SC)"/>
    <x v="2"/>
    <x v="2"/>
    <x v="0"/>
    <n v="16"/>
    <m/>
  </r>
  <r>
    <x v="135"/>
    <s v="FHC- Savannah Lakes"/>
    <x v="1"/>
    <x v="1"/>
    <x v="0"/>
    <n v="2"/>
    <m/>
  </r>
  <r>
    <x v="135"/>
    <s v="Unity Health"/>
    <x v="1"/>
    <x v="0"/>
    <x v="0"/>
    <n v="12"/>
    <m/>
  </r>
  <r>
    <x v="136"/>
    <s v="FHC- Laurens"/>
    <x v="1"/>
    <x v="1"/>
    <x v="0"/>
    <n v="4"/>
    <m/>
  </r>
  <r>
    <x v="137"/>
    <s v="FHC Edgefield"/>
    <x v="0"/>
    <x v="1"/>
    <x v="0"/>
    <n v="14"/>
    <m/>
  </r>
  <r>
    <x v="137"/>
    <s v="Health Care Partners Conway (Conway, SC)"/>
    <x v="2"/>
    <x v="2"/>
    <x v="0"/>
    <n v="25"/>
    <m/>
  </r>
  <r>
    <x v="138"/>
    <s v="FHC- South Saluda"/>
    <x v="0"/>
    <x v="1"/>
    <x v="0"/>
    <n v="5"/>
    <m/>
  </r>
  <r>
    <x v="138"/>
    <s v="Little River Medical Center Health Acess (Myrtle Beach, SC)"/>
    <x v="2"/>
    <x v="2"/>
    <x v="0"/>
    <n v="6"/>
    <m/>
  </r>
  <r>
    <x v="138"/>
    <s v="Hope Health Florence (Florence, SC)"/>
    <x v="2"/>
    <x v="5"/>
    <x v="0"/>
    <n v="16"/>
    <m/>
  </r>
  <r>
    <x v="139"/>
    <s v="Friendship Clinic (Conway, SC)"/>
    <x v="2"/>
    <x v="2"/>
    <x v="0"/>
    <n v="10"/>
    <m/>
  </r>
  <r>
    <x v="139"/>
    <s v="Camille Graham Correctional Institute (2 day total)"/>
    <x v="3"/>
    <x v="6"/>
    <x v="0"/>
    <n v="26"/>
    <m/>
  </r>
  <r>
    <x v="139"/>
    <s v="Hope Health Timmonsville (Timmonsville, SC)"/>
    <x v="2"/>
    <x v="5"/>
    <x v="0"/>
    <n v="13"/>
    <m/>
  </r>
  <r>
    <x v="139"/>
    <s v="Woodfield Elementary"/>
    <x v="1"/>
    <x v="1"/>
    <x v="0"/>
    <n v="8"/>
    <m/>
  </r>
  <r>
    <x v="140"/>
    <s v="Careteam (Conway, SC)"/>
    <x v="2"/>
    <x v="2"/>
    <x v="0"/>
    <n v="14"/>
    <m/>
  </r>
  <r>
    <x v="140"/>
    <s v="FHC- Laurens"/>
    <x v="1"/>
    <x v="1"/>
    <x v="0"/>
    <n v="5"/>
    <m/>
  </r>
  <r>
    <x v="141"/>
    <s v="Northside Middle School"/>
    <x v="1"/>
    <x v="1"/>
    <x v="0"/>
    <n v="8"/>
    <m/>
  </r>
  <r>
    <x v="142"/>
    <s v="FHC Edgefield"/>
    <x v="0"/>
    <x v="1"/>
    <x v="0"/>
    <n v="9"/>
    <m/>
  </r>
  <r>
    <x v="142"/>
    <s v="Little River Medical Center Loris (Loris, SC)"/>
    <x v="2"/>
    <x v="2"/>
    <x v="0"/>
    <n v="16"/>
    <m/>
  </r>
  <r>
    <x v="143"/>
    <s v="Greater Gwd United Ministry"/>
    <x v="1"/>
    <x v="1"/>
    <x v="0"/>
    <n v="7"/>
    <m/>
  </r>
  <r>
    <x v="143"/>
    <s v="Little River Medical Center Carolina Forest (Myrtle Beach, SC)"/>
    <x v="2"/>
    <x v="2"/>
    <x v="0"/>
    <n v="9"/>
    <m/>
  </r>
  <r>
    <x v="144"/>
    <s v="Health Care Partners Conway (Conway, SC)"/>
    <x v="2"/>
    <x v="2"/>
    <x v="0"/>
    <n v="19"/>
    <m/>
  </r>
  <r>
    <x v="144"/>
    <s v="Carolina Health Center - Bethany Ctr"/>
    <x v="1"/>
    <x v="1"/>
    <x v="0"/>
    <n v="14"/>
    <m/>
  </r>
  <r>
    <x v="145"/>
    <s v="Emerald High School"/>
    <x v="1"/>
    <x v="1"/>
    <x v="0"/>
    <n v="8"/>
    <m/>
  </r>
  <r>
    <x v="146"/>
    <s v="Oak Street Health- Spartanburg"/>
    <x v="1"/>
    <x v="0"/>
    <x v="0"/>
    <n v="4"/>
    <m/>
  </r>
  <r>
    <x v="147"/>
    <s v="Fairfield Medical Winnsboro"/>
    <x v="0"/>
    <x v="0"/>
    <x v="0"/>
    <n v="22"/>
    <m/>
  </r>
  <r>
    <x v="147"/>
    <s v="FHC-EDGEFIELD"/>
    <x v="0"/>
    <x v="1"/>
    <x v="0"/>
    <n v="8"/>
    <m/>
  </r>
  <r>
    <x v="148"/>
    <s v="Fairfield Medical Winnsboro"/>
    <x v="0"/>
    <x v="0"/>
    <x v="0"/>
    <n v="14"/>
    <m/>
  </r>
  <r>
    <x v="148"/>
    <s v="Walmart-Wando Crossing, Mt. Pleasant, SC 29464"/>
    <x v="3"/>
    <x v="6"/>
    <x v="0"/>
    <n v="5"/>
    <m/>
  </r>
  <r>
    <x v="149"/>
    <s v="Walmart-Tanger Outlets, North Charleston, SC 29406"/>
    <x v="3"/>
    <x v="6"/>
    <x v="0"/>
    <n v="6"/>
    <m/>
  </r>
  <r>
    <x v="150"/>
    <s v="Greenwood Genetic Center"/>
    <x v="1"/>
    <x v="1"/>
    <x v="0"/>
    <n v="4"/>
    <m/>
  </r>
  <r>
    <x v="150"/>
    <s v="Town of James Island, James Island, SC 29412"/>
    <x v="3"/>
    <x v="6"/>
    <x v="0"/>
    <n v="5"/>
    <m/>
  </r>
  <r>
    <x v="151"/>
    <s v="Affinity Health Center"/>
    <x v="0"/>
    <x v="0"/>
    <x v="0"/>
    <n v="17"/>
    <m/>
  </r>
  <r>
    <x v="151"/>
    <s v="FHC-EDGEFIELD"/>
    <x v="0"/>
    <x v="1"/>
    <x v="0"/>
    <n v="9"/>
    <m/>
  </r>
  <r>
    <x v="152"/>
    <n v="13"/>
    <x v="1"/>
    <x v="1"/>
    <x v="0"/>
    <n v="3"/>
    <m/>
  </r>
  <r>
    <x v="152"/>
    <m/>
    <x v="4"/>
    <x v="7"/>
    <x v="0"/>
    <m/>
    <m/>
  </r>
  <r>
    <x v="153"/>
    <s v="Ascend"/>
    <x v="1"/>
    <x v="1"/>
    <x v="0"/>
    <n v="9"/>
    <m/>
  </r>
  <r>
    <x v="154"/>
    <s v="FHC-SAVANNAH LAKES"/>
    <x v="1"/>
    <x v="1"/>
    <x v="0"/>
    <n v="3"/>
    <m/>
  </r>
  <r>
    <x v="154"/>
    <s v="Health Care Partners Conway (Conway, SC)"/>
    <x v="2"/>
    <x v="2"/>
    <x v="0"/>
    <n v="22"/>
    <m/>
  </r>
  <r>
    <x v="154"/>
    <s v="Little River Medical Center South Strand (Myrtle Beach, SC)"/>
    <x v="2"/>
    <x v="2"/>
    <x v="0"/>
    <n v="16"/>
    <m/>
  </r>
  <r>
    <x v="155"/>
    <s v="FHC-EDGEFIELD"/>
    <x v="0"/>
    <x v="1"/>
    <x v="0"/>
    <n v="9"/>
    <m/>
  </r>
  <r>
    <x v="156"/>
    <s v="FHC-SOUTH SALUDA"/>
    <x v="0"/>
    <x v="1"/>
    <x v="0"/>
    <n v="9"/>
    <m/>
  </r>
  <r>
    <x v="157"/>
    <s v="FHC-LAURENS"/>
    <x v="1"/>
    <x v="1"/>
    <x v="0"/>
    <n v="14"/>
    <m/>
  </r>
  <r>
    <x v="158"/>
    <s v="FHC-EDGEFIELD"/>
    <x v="0"/>
    <x v="1"/>
    <x v="0"/>
    <n v="10"/>
    <m/>
  </r>
  <r>
    <x v="159"/>
    <s v="WESTVIEW Middle School"/>
    <x v="1"/>
    <x v="1"/>
    <x v="0"/>
    <n v="12"/>
    <m/>
  </r>
  <r>
    <x v="159"/>
    <s v="Oak Street Health- Spartanburg"/>
    <x v="1"/>
    <x v="0"/>
    <x v="0"/>
    <n v="11"/>
    <m/>
  </r>
  <r>
    <x v="159"/>
    <s v="Greenwood-Leath Correctional Institute, Greenwood, SC 29649"/>
    <x v="3"/>
    <x v="6"/>
    <x v="0"/>
    <n v="16"/>
    <m/>
  </r>
  <r>
    <x v="160"/>
    <s v="Health Care Partners Conway (Conway, SC)"/>
    <x v="2"/>
    <x v="2"/>
    <x v="0"/>
    <n v="23"/>
    <m/>
  </r>
  <r>
    <x v="160"/>
    <s v="Greenwood-Leath Correctional Institute, Greenwood, SC 29649"/>
    <x v="3"/>
    <x v="6"/>
    <x v="0"/>
    <n v="16"/>
    <m/>
  </r>
  <r>
    <x v="160"/>
    <s v="Hope Health Timmonsville (Timmonsville, SC)"/>
    <x v="2"/>
    <x v="5"/>
    <x v="0"/>
    <n v="6"/>
    <m/>
  </r>
  <r>
    <x v="160"/>
    <s v="CHC Calhoun Falls"/>
    <x v="1"/>
    <x v="1"/>
    <x v="0"/>
    <n v="11"/>
    <m/>
  </r>
  <r>
    <x v="161"/>
    <s v="PTC Newberry Campus"/>
    <x v="0"/>
    <x v="1"/>
    <x v="0"/>
    <n v="6"/>
    <m/>
  </r>
  <r>
    <x v="161"/>
    <s v="Little River Medical Center Carolina Forest (Myrtle Beach, SC)"/>
    <x v="2"/>
    <x v="2"/>
    <x v="0"/>
    <n v="14"/>
    <m/>
  </r>
  <r>
    <x v="162"/>
    <s v="FHC- LAURENS"/>
    <x v="1"/>
    <x v="1"/>
    <x v="0"/>
    <n v="9"/>
    <m/>
  </r>
  <r>
    <x v="163"/>
    <s v="Little River Medical Center Loris (Loris, SC)"/>
    <x v="2"/>
    <x v="2"/>
    <x v="0"/>
    <n v="20"/>
    <m/>
  </r>
  <r>
    <x v="163"/>
    <s v="Fairfield Medical Winnsboro"/>
    <x v="0"/>
    <x v="0"/>
    <x v="0"/>
    <n v="13"/>
    <m/>
  </r>
  <r>
    <x v="163"/>
    <s v="FHC Edgefield"/>
    <x v="0"/>
    <x v="1"/>
    <x v="0"/>
    <n v="13"/>
    <m/>
  </r>
  <r>
    <x v="164"/>
    <s v="Little River Medical Center Health Acess (Myrtle Beach, SC)"/>
    <x v="2"/>
    <x v="2"/>
    <x v="0"/>
    <n v="9"/>
    <m/>
  </r>
  <r>
    <x v="164"/>
    <s v="Fairfield Medical Winnsboro"/>
    <x v="0"/>
    <x v="0"/>
    <x v="0"/>
    <n v="15"/>
    <m/>
  </r>
  <r>
    <x v="165"/>
    <s v="Fairfield Medical Winnsboro"/>
    <x v="0"/>
    <x v="0"/>
    <x v="0"/>
    <n v="12"/>
    <m/>
  </r>
  <r>
    <x v="166"/>
    <s v="Hope Health Florence (Florence, SC)"/>
    <x v="2"/>
    <x v="5"/>
    <x v="0"/>
    <n v="11"/>
    <m/>
  </r>
  <r>
    <x v="167"/>
    <s v="Affinity Health Center - RockHill"/>
    <x v="0"/>
    <x v="0"/>
    <x v="0"/>
    <n v="8"/>
    <m/>
  </r>
  <r>
    <x v="167"/>
    <s v="FHC- EDGEFIELD"/>
    <x v="0"/>
    <x v="1"/>
    <x v="0"/>
    <n v="11"/>
    <m/>
  </r>
  <r>
    <x v="168"/>
    <s v="CHC Lakelands"/>
    <x v="1"/>
    <x v="1"/>
    <x v="0"/>
    <n v="6"/>
    <m/>
  </r>
  <r>
    <x v="169"/>
    <s v="FHC- SAVANNAH LAKES"/>
    <x v="1"/>
    <x v="1"/>
    <x v="0"/>
    <n v="5"/>
    <m/>
  </r>
  <r>
    <x v="170"/>
    <s v="Mt. Moriah Missionary Baptist Church Goose Creek"/>
    <x v="3"/>
    <x v="6"/>
    <x v="0"/>
    <n v="1"/>
    <m/>
  </r>
  <r>
    <x v="171"/>
    <s v="FHC- EDGEFIELD"/>
    <x v="0"/>
    <x v="1"/>
    <x v="0"/>
    <n v="12"/>
    <m/>
  </r>
  <r>
    <x v="171"/>
    <s v="Palmetto Community Health Care"/>
    <x v="0"/>
    <x v="0"/>
    <x v="0"/>
    <n v="8"/>
    <m/>
  </r>
  <r>
    <x v="172"/>
    <s v="FHC- WARE SHOALS"/>
    <x v="1"/>
    <x v="1"/>
    <x v="0"/>
    <n v="5"/>
    <m/>
  </r>
  <r>
    <x v="172"/>
    <s v="Walmart-Tanger North Charleston"/>
    <x v="3"/>
    <x v="6"/>
    <x v="0"/>
    <n v="8"/>
    <m/>
  </r>
  <r>
    <x v="173"/>
    <s v="Friendship Clinic (Conway, SC)"/>
    <x v="2"/>
    <x v="2"/>
    <x v="0"/>
    <n v="9"/>
    <m/>
  </r>
  <r>
    <x v="174"/>
    <s v="YMCA Irmo/ Kohl's Community Event"/>
    <x v="0"/>
    <x v="1"/>
    <x v="0"/>
    <n v="14"/>
    <s v="COMMUNITY EVENT"/>
  </r>
  <r>
    <x v="175"/>
    <s v="FHC- LAURENS"/>
    <x v="1"/>
    <x v="1"/>
    <x v="0"/>
    <n v="6"/>
    <m/>
  </r>
  <r>
    <x v="176"/>
    <s v="Health Care Partners CONWAY (Conway, SC)"/>
    <x v="2"/>
    <x v="2"/>
    <x v="0"/>
    <n v="19"/>
    <m/>
  </r>
  <r>
    <x v="177"/>
    <s v="Little River Medical Center South Strand (Myrtle Beach, SC)"/>
    <x v="2"/>
    <x v="2"/>
    <x v="0"/>
    <n v="12"/>
    <m/>
  </r>
  <r>
    <x v="177"/>
    <s v="FHC- SOUTH SALUDA"/>
    <x v="0"/>
    <x v="1"/>
    <x v="0"/>
    <n v="2"/>
    <m/>
  </r>
  <r>
    <x v="177"/>
    <s v="Camille Graham  Correctional Institute (Columbia)"/>
    <x v="0"/>
    <x v="6"/>
    <x v="0"/>
    <n v="15"/>
    <m/>
  </r>
  <r>
    <x v="178"/>
    <s v="Camille Graham  Correctional Institute (Columbia) "/>
    <x v="0"/>
    <x v="6"/>
    <x v="0"/>
    <n v="10"/>
    <m/>
  </r>
  <r>
    <x v="178"/>
    <s v="Little River Medical Center Health Acess (Myrtle Beach, SC)"/>
    <x v="2"/>
    <x v="2"/>
    <x v="0"/>
    <n v="10"/>
    <m/>
  </r>
  <r>
    <x v="179"/>
    <s v="Fairfield Medical Winnsboro"/>
    <x v="0"/>
    <x v="0"/>
    <x v="0"/>
    <n v="6"/>
    <m/>
  </r>
  <r>
    <x v="179"/>
    <s v="FHC- EDGEFIELD"/>
    <x v="0"/>
    <x v="1"/>
    <x v="0"/>
    <n v="8"/>
    <m/>
  </r>
  <r>
    <x v="179"/>
    <s v="CHC MCCormick"/>
    <x v="1"/>
    <x v="1"/>
    <x v="0"/>
    <n v="13"/>
    <m/>
  </r>
  <r>
    <x v="179"/>
    <s v="Health Care Partners Conway (Conway, SC)"/>
    <x v="2"/>
    <x v="2"/>
    <x v="0"/>
    <n v="15"/>
    <m/>
  </r>
  <r>
    <x v="180"/>
    <s v="Fairfield Medical Winnsboro"/>
    <x v="0"/>
    <x v="0"/>
    <x v="0"/>
    <n v="13"/>
    <m/>
  </r>
  <r>
    <x v="180"/>
    <s v="HopeHealth Clinic-Kingstree "/>
    <x v="3"/>
    <x v="6"/>
    <x v="0"/>
    <n v="16"/>
    <m/>
  </r>
  <r>
    <x v="181"/>
    <s v="Little River Medical Center Carolina Forest (Myrtle Beach, SC)"/>
    <x v="2"/>
    <x v="2"/>
    <x v="0"/>
    <n v="13"/>
    <m/>
  </r>
  <r>
    <x v="181"/>
    <s v="Fairfield Medical Winnsboro"/>
    <x v="0"/>
    <x v="0"/>
    <x v="0"/>
    <n v="11"/>
    <m/>
  </r>
  <r>
    <x v="182"/>
    <s v="Little River Medical Center Loris (Loris, SC)"/>
    <x v="2"/>
    <x v="2"/>
    <x v="0"/>
    <n v="19"/>
    <m/>
  </r>
  <r>
    <x v="182"/>
    <s v="Walmart-Tanger North Charleston"/>
    <x v="3"/>
    <x v="6"/>
    <x v="0"/>
    <n v="3"/>
    <m/>
  </r>
  <r>
    <x v="183"/>
    <s v="FHC- LAURENS"/>
    <x v="1"/>
    <x v="1"/>
    <x v="0"/>
    <n v="8"/>
    <m/>
  </r>
  <r>
    <x v="184"/>
    <s v="FHC- EDGEFIELD"/>
    <x v="0"/>
    <x v="1"/>
    <x v="0"/>
    <n v="4"/>
    <m/>
  </r>
  <r>
    <x v="184"/>
    <s v="Health Care Partners Conway (Conway, SC)"/>
    <x v="2"/>
    <x v="2"/>
    <x v="0"/>
    <n v="19"/>
    <m/>
  </r>
  <r>
    <x v="185"/>
    <s v="Greater Gwd United Ministries - Saluda"/>
    <x v="0"/>
    <x v="1"/>
    <x v="0"/>
    <n v="5"/>
    <m/>
  </r>
  <r>
    <x v="186"/>
    <s v="Post and Courier North Charleston, SC"/>
    <x v="3"/>
    <x v="6"/>
    <x v="0"/>
    <n v="10"/>
    <m/>
  </r>
  <r>
    <x v="186"/>
    <s v="FHC- EDGEFIELD"/>
    <x v="0"/>
    <x v="1"/>
    <x v="0"/>
    <n v="5"/>
    <m/>
  </r>
  <r>
    <x v="187"/>
    <s v="MUSC Parkshore Charleston, SC"/>
    <x v="3"/>
    <x v="6"/>
    <x v="0"/>
    <n v="10"/>
    <m/>
  </r>
  <r>
    <x v="187"/>
    <s v="Hope Health Timmonsville (Timmonsville, SC)"/>
    <x v="2"/>
    <x v="5"/>
    <x v="0"/>
    <n v="12"/>
    <m/>
  </r>
  <r>
    <x v="187"/>
    <s v="FHC- WARE SHOALS"/>
    <x v="1"/>
    <x v="1"/>
    <x v="0"/>
    <n v="3"/>
    <m/>
  </r>
  <r>
    <x v="188"/>
    <s v="Carolina Health Centers - Saluda"/>
    <x v="1"/>
    <x v="1"/>
    <x v="0"/>
    <n v="8"/>
    <m/>
  </r>
  <r>
    <x v="189"/>
    <s v="Dorchester County Government St. George, SC 29477"/>
    <x v="3"/>
    <x v="6"/>
    <x v="0"/>
    <n v="14"/>
    <m/>
  </r>
  <r>
    <x v="189"/>
    <s v="Health Care Partners CONWAY (Conway, SC)"/>
    <x v="2"/>
    <x v="2"/>
    <x v="0"/>
    <n v="21"/>
    <m/>
  </r>
  <r>
    <x v="189"/>
    <s v="Hope Health Florence (Florence, SC)"/>
    <x v="2"/>
    <x v="5"/>
    <x v="0"/>
    <n v="11"/>
    <m/>
  </r>
  <r>
    <x v="189"/>
    <s v="FHC- SAVANNAH LAKES"/>
    <x v="1"/>
    <x v="1"/>
    <x v="0"/>
    <n v="3"/>
    <m/>
  </r>
  <r>
    <x v="190"/>
    <s v="Kiawah Island Golf Resort Kiawah Island, SC 29455"/>
    <x v="3"/>
    <x v="6"/>
    <x v="0"/>
    <n v="17"/>
    <m/>
  </r>
  <r>
    <x v="190"/>
    <s v="FHC- EDGEFIELD"/>
    <x v="0"/>
    <x v="1"/>
    <x v="0"/>
    <n v="8"/>
    <m/>
  </r>
  <r>
    <x v="190"/>
    <s v="Health Care Partners CONWAY (Conway, SC)"/>
    <x v="2"/>
    <x v="2"/>
    <x v="0"/>
    <n v="15"/>
    <m/>
  </r>
  <r>
    <x v="191"/>
    <s v="FHC- SOUTH SALUDA"/>
    <x v="0"/>
    <x v="1"/>
    <x v="0"/>
    <n v="3"/>
    <m/>
  </r>
  <r>
    <x v="192"/>
    <s v="FHC Laurens"/>
    <x v="0"/>
    <x v="1"/>
    <x v="0"/>
    <n v="6"/>
    <m/>
  </r>
  <r>
    <x v="193"/>
    <s v="FHC- EDGEFIELD"/>
    <x v="0"/>
    <x v="1"/>
    <x v="0"/>
    <n v="8"/>
    <m/>
  </r>
  <r>
    <x v="193"/>
    <s v="Fairfield Medical Winnsboro"/>
    <x v="0"/>
    <x v="0"/>
    <x v="0"/>
    <n v="5"/>
    <m/>
  </r>
  <r>
    <x v="193"/>
    <s v="Health Care Partners CONWAY (Conway, SC)"/>
    <x v="2"/>
    <x v="2"/>
    <x v="0"/>
    <n v="22"/>
    <m/>
  </r>
  <r>
    <x v="194"/>
    <s v="Fairfield Medical Winnsboro"/>
    <x v="0"/>
    <x v="0"/>
    <x v="0"/>
    <n v="13"/>
    <m/>
  </r>
  <r>
    <x v="194"/>
    <s v="Careteam (Conway, SC)"/>
    <x v="2"/>
    <x v="2"/>
    <x v="0"/>
    <n v="9"/>
    <m/>
  </r>
  <r>
    <x v="194"/>
    <s v="Greenwood-Leath Correctional Institute, Greenwood, SC 29649"/>
    <x v="1"/>
    <x v="6"/>
    <x v="0"/>
    <n v="16"/>
    <m/>
  </r>
  <r>
    <x v="194"/>
    <s v="Greater Gwd United Ministries - Saluda"/>
    <x v="1"/>
    <x v="1"/>
    <x v="0"/>
    <n v="3"/>
    <m/>
  </r>
  <r>
    <x v="195"/>
    <s v="Fairfield Medical Winnsboro"/>
    <x v="0"/>
    <x v="0"/>
    <x v="0"/>
    <n v="12"/>
    <m/>
  </r>
  <r>
    <x v="195"/>
    <s v="Greenwood-Leath Correctional Institute, Greenwood, SC 29649"/>
    <x v="1"/>
    <x v="6"/>
    <x v="0"/>
    <n v="16"/>
    <m/>
  </r>
  <r>
    <x v="196"/>
    <s v="FHC- LAURENS"/>
    <x v="1"/>
    <x v="1"/>
    <x v="0"/>
    <n v="3"/>
    <m/>
  </r>
  <r>
    <x v="197"/>
    <s v="FHC- EDGEFIELD"/>
    <x v="0"/>
    <x v="1"/>
    <x v="0"/>
    <n v="9"/>
    <m/>
  </r>
  <r>
    <x v="198"/>
    <s v="Affinity Health Center - RockHill"/>
    <x v="0"/>
    <x v="0"/>
    <x v="0"/>
    <n v="15"/>
    <m/>
  </r>
  <r>
    <x v="199"/>
    <s v="Lewisville Medical Richburg"/>
    <x v="0"/>
    <x v="0"/>
    <x v="0"/>
    <n v="20"/>
    <m/>
  </r>
  <r>
    <x v="200"/>
    <s v="Unity Health Greeville"/>
    <x v="0"/>
    <x v="0"/>
    <x v="0"/>
    <n v="14"/>
    <m/>
  </r>
  <r>
    <x v="201"/>
    <s v="FHC- EDGEFIELD"/>
    <x v="0"/>
    <x v="1"/>
    <x v="0"/>
    <n v="7"/>
    <m/>
  </r>
  <r>
    <x v="202"/>
    <s v="Hope Health Timmonsville (Timmonsville, SC)"/>
    <x v="2"/>
    <x v="5"/>
    <x v="0"/>
    <n v="6"/>
    <m/>
  </r>
  <r>
    <x v="202"/>
    <s v="FHC- WARE SHOALS"/>
    <x v="1"/>
    <x v="1"/>
    <x v="0"/>
    <n v="6"/>
    <m/>
  </r>
  <r>
    <x v="203"/>
    <s v="North Central Family Medical Center- Rock Hill"/>
    <x v="0"/>
    <x v="0"/>
    <x v="0"/>
    <n v="9"/>
    <m/>
  </r>
  <r>
    <x v="204"/>
    <s v="Hope Health Florence (Florence, SC)"/>
    <x v="2"/>
    <x v="5"/>
    <x v="0"/>
    <n v="11"/>
    <m/>
  </r>
  <r>
    <x v="204"/>
    <s v="FHC- SAVANNAH LAKES"/>
    <x v="1"/>
    <x v="1"/>
    <x v="0"/>
    <n v="1"/>
    <m/>
  </r>
  <r>
    <x v="205"/>
    <s v="FHC- LAURENS"/>
    <x v="1"/>
    <x v="1"/>
    <x v="0"/>
    <n v="6"/>
    <m/>
  </r>
  <r>
    <x v="206"/>
    <s v="FHC- EDGEFIELD"/>
    <x v="0"/>
    <x v="1"/>
    <x v="0"/>
    <n v="9"/>
    <m/>
  </r>
  <r>
    <x v="207"/>
    <s v="FHC- SOUTH SALUDA"/>
    <x v="0"/>
    <x v="1"/>
    <x v="0"/>
    <n v="6"/>
    <m/>
  </r>
  <r>
    <x v="207"/>
    <s v="Health Care Partners Conway (Conway, SC)"/>
    <x v="2"/>
    <x v="2"/>
    <x v="0"/>
    <n v="27"/>
    <m/>
  </r>
  <r>
    <x v="208"/>
    <s v="Town of Hollywood"/>
    <x v="3"/>
    <x v="6"/>
    <x v="0"/>
    <n v="3"/>
    <m/>
  </r>
  <r>
    <x v="208"/>
    <s v="Friendship Clinic (Conway, SC)"/>
    <x v="2"/>
    <x v="2"/>
    <x v="0"/>
    <n v="7"/>
    <m/>
  </r>
  <r>
    <x v="209"/>
    <s v="Edisto Beach Baptist Church"/>
    <x v="3"/>
    <x v="6"/>
    <x v="0"/>
    <n v="14"/>
    <m/>
  </r>
  <r>
    <x v="209"/>
    <s v="FHC- LAURENS"/>
    <x v="1"/>
    <x v="1"/>
    <x v="0"/>
    <n v="4"/>
    <m/>
  </r>
  <r>
    <x v="210"/>
    <s v="Church of Christ (North Charleston)"/>
    <x v="3"/>
    <x v="6"/>
    <x v="0"/>
    <n v="10"/>
    <m/>
  </r>
  <r>
    <x v="210"/>
    <s v="Fairfield Medical Winnsboro"/>
    <x v="0"/>
    <x v="0"/>
    <x v="0"/>
    <n v="11"/>
    <m/>
  </r>
  <r>
    <x v="210"/>
    <s v="FHC- EDGEFIELD"/>
    <x v="0"/>
    <x v="1"/>
    <x v="0"/>
    <n v="9"/>
    <m/>
  </r>
  <r>
    <x v="211"/>
    <s v="Fairfield Medical Winnsboro"/>
    <x v="0"/>
    <x v="0"/>
    <x v="0"/>
    <n v="12"/>
    <m/>
  </r>
  <r>
    <x v="211"/>
    <s v="Camille Graham Correctional Institute (Columbia)"/>
    <x v="0"/>
    <x v="6"/>
    <x v="0"/>
    <n v="13"/>
    <m/>
  </r>
  <r>
    <x v="212"/>
    <s v="Camille Graham Correctional Institute (Columbia)"/>
    <x v="0"/>
    <x v="6"/>
    <x v="0"/>
    <n v="16"/>
    <m/>
  </r>
  <r>
    <x v="212"/>
    <s v="Fairfield Medical Winnsboro"/>
    <x v="0"/>
    <x v="0"/>
    <x v="0"/>
    <n v="16"/>
    <m/>
  </r>
  <r>
    <x v="213"/>
    <s v="Fairfield Medical Winnsboro"/>
    <x v="0"/>
    <x v="0"/>
    <x v="0"/>
    <n v="16"/>
    <m/>
  </r>
  <r>
    <x v="214"/>
    <s v="MUSC Parkshore Charleston, SC"/>
    <x v="3"/>
    <x v="6"/>
    <x v="0"/>
    <n v="13"/>
    <m/>
  </r>
  <r>
    <x v="214"/>
    <s v="Town of McClellanville"/>
    <x v="3"/>
    <x v="6"/>
    <x v="0"/>
    <n v="3"/>
    <m/>
  </r>
  <r>
    <x v="215"/>
    <s v="FHC- EDGEFIELD"/>
    <x v="0"/>
    <x v="1"/>
    <x v="0"/>
    <n v="7"/>
    <m/>
  </r>
  <r>
    <x v="215"/>
    <s v="Affinity Health Center - RockHill"/>
    <x v="0"/>
    <x v="0"/>
    <x v="0"/>
    <n v="16"/>
    <m/>
  </r>
  <r>
    <x v="216"/>
    <s v="Greenwood Mills Harris Plant"/>
    <x v="1"/>
    <x v="1"/>
    <x v="0"/>
    <n v="3"/>
    <m/>
  </r>
  <r>
    <x v="217"/>
    <s v="Jasper County Senior Center"/>
    <x v="3"/>
    <x v="6"/>
    <x v="0"/>
    <n v="4"/>
    <m/>
  </r>
  <r>
    <x v="217"/>
    <s v="FHC Edgefield"/>
    <x v="0"/>
    <x v="1"/>
    <x v="0"/>
    <n v="5"/>
    <m/>
  </r>
  <r>
    <x v="218"/>
    <s v="Volvo, International (Ridgeville, SC)"/>
    <x v="3"/>
    <x v="6"/>
    <x v="0"/>
    <n v="11"/>
    <m/>
  </r>
  <r>
    <x v="219"/>
    <s v="Volvo, International (Ridgeville, SC)"/>
    <x v="3"/>
    <x v="6"/>
    <x v="0"/>
    <n v="11"/>
    <m/>
  </r>
  <r>
    <x v="220"/>
    <s v="Volvo, International (Ridgeville, SC)"/>
    <x v="3"/>
    <x v="6"/>
    <x v="0"/>
    <n v="12"/>
    <m/>
  </r>
  <r>
    <x v="221"/>
    <s v="Navigation Center (Charleston, SC)"/>
    <x v="3"/>
    <x v="6"/>
    <x v="0"/>
    <n v="1"/>
    <m/>
  </r>
  <r>
    <x v="221"/>
    <s v="FHC Edgefield"/>
    <x v="0"/>
    <x v="1"/>
    <x v="0"/>
    <n v="7"/>
    <m/>
  </r>
  <r>
    <x v="222"/>
    <s v="Charleston County Government"/>
    <x v="3"/>
    <x v="6"/>
    <x v="0"/>
    <n v="12"/>
    <m/>
  </r>
  <r>
    <x v="222"/>
    <s v="Hope Health Timmonsville (Timmonsville, SC)"/>
    <x v="2"/>
    <x v="5"/>
    <x v="0"/>
    <n v="16"/>
    <m/>
  </r>
  <r>
    <x v="222"/>
    <s v="FHC Ware Shoals"/>
    <x v="1"/>
    <x v="1"/>
    <x v="0"/>
    <n v="12"/>
    <m/>
  </r>
  <r>
    <x v="223"/>
    <s v="Eaton Plant - Hodges"/>
    <x v="1"/>
    <x v="1"/>
    <x v="0"/>
    <n v="7"/>
    <m/>
  </r>
  <r>
    <x v="224"/>
    <s v="Hope Health Florence (Florence, SC)"/>
    <x v="2"/>
    <x v="5"/>
    <x v="0"/>
    <n v="8"/>
    <m/>
  </r>
  <r>
    <x v="224"/>
    <s v="FHC Savannah Lakes"/>
    <x v="1"/>
    <x v="1"/>
    <x v="0"/>
    <n v="1"/>
    <m/>
  </r>
  <r>
    <x v="225"/>
    <s v="FHC Laurens"/>
    <x v="1"/>
    <x v="1"/>
    <x v="0"/>
    <n v="11"/>
    <m/>
  </r>
  <r>
    <x v="226"/>
    <s v="Jubilee Festival (Columbia, SC)"/>
    <x v="0"/>
    <x v="6"/>
    <x v="0"/>
    <n v="5"/>
    <m/>
  </r>
  <r>
    <x v="227"/>
    <s v="Fairfield Medical Winnsboro"/>
    <x v="0"/>
    <x v="0"/>
    <x v="0"/>
    <n v="10"/>
    <m/>
  </r>
  <r>
    <x v="227"/>
    <s v="FHC Edgefield"/>
    <x v="0"/>
    <x v="1"/>
    <x v="0"/>
    <n v="7"/>
    <m/>
  </r>
  <r>
    <x v="228"/>
    <s v="Camille Graham Department of Corrections (Columbia)"/>
    <x v="0"/>
    <x v="6"/>
    <x v="0"/>
    <n v="16"/>
    <m/>
  </r>
  <r>
    <x v="228"/>
    <s v="Fairfield Medical Winnsboro"/>
    <x v="0"/>
    <x v="0"/>
    <x v="0"/>
    <n v="15"/>
    <m/>
  </r>
  <r>
    <x v="228"/>
    <s v="FHC South Saluda"/>
    <x v="0"/>
    <x v="1"/>
    <x v="0"/>
    <n v="9"/>
    <m/>
  </r>
  <r>
    <x v="229"/>
    <s v="Camille Graham Department of Corrections (Columbia)"/>
    <x v="0"/>
    <x v="6"/>
    <x v="0"/>
    <n v="18"/>
    <m/>
  </r>
  <r>
    <x v="229"/>
    <s v="Fairfield Medical Winnsboro"/>
    <x v="0"/>
    <x v="0"/>
    <x v="0"/>
    <n v="7"/>
    <m/>
  </r>
  <r>
    <x v="230"/>
    <s v="Fairfield Medical Winnsboro"/>
    <x v="0"/>
    <x v="0"/>
    <x v="0"/>
    <n v="10"/>
    <m/>
  </r>
  <r>
    <x v="230"/>
    <s v="FHC Laurens"/>
    <x v="1"/>
    <x v="1"/>
    <x v="0"/>
    <n v="6"/>
    <m/>
  </r>
  <r>
    <x v="231"/>
    <s v="Hotel Bennett (Charleston)"/>
    <x v="3"/>
    <x v="6"/>
    <x v="0"/>
    <n v="7"/>
    <m/>
  </r>
  <r>
    <x v="232"/>
    <s v="Affinity Health Center - RockHill"/>
    <x v="0"/>
    <x v="0"/>
    <x v="0"/>
    <n v="13"/>
    <m/>
  </r>
  <r>
    <x v="232"/>
    <s v="FHC Edgefield"/>
    <x v="0"/>
    <x v="1"/>
    <x v="0"/>
    <n v="13"/>
    <m/>
  </r>
  <r>
    <x v="233"/>
    <s v="Hope Health Kingstree (Kingstree, SC)"/>
    <x v="2"/>
    <x v="6"/>
    <x v="0"/>
    <n v="2"/>
    <m/>
  </r>
  <r>
    <x v="234"/>
    <s v="MALHE Behr (North Charleston)"/>
    <x v="3"/>
    <x v="6"/>
    <x v="0"/>
    <n v="8"/>
    <m/>
  </r>
  <r>
    <x v="234"/>
    <s v="Lewisville Medical Richburg"/>
    <x v="0"/>
    <x v="0"/>
    <x v="0"/>
    <n v="20"/>
    <m/>
  </r>
  <r>
    <x v="234"/>
    <s v="Perry Ellis Plant - Seneca"/>
    <x v="1"/>
    <x v="1"/>
    <x v="0"/>
    <n v="14"/>
    <m/>
  </r>
  <r>
    <x v="235"/>
    <s v="Folly Beach Exchange"/>
    <x v="3"/>
    <x v="6"/>
    <x v="0"/>
    <n v="3"/>
    <m/>
  </r>
  <r>
    <x v="235"/>
    <s v="Unity Health Greenville"/>
    <x v="1"/>
    <x v="0"/>
    <x v="0"/>
    <n v="17"/>
    <m/>
  </r>
  <r>
    <x v="236"/>
    <s v="City of Goose Creek"/>
    <x v="3"/>
    <x v="6"/>
    <x v="0"/>
    <n v="8"/>
    <m/>
  </r>
  <r>
    <x v="237"/>
    <s v="Daniel Island"/>
    <x v="3"/>
    <x v="6"/>
    <x v="0"/>
    <n v="1"/>
    <m/>
  </r>
  <r>
    <x v="238"/>
    <s v="Daniel Island"/>
    <x v="3"/>
    <x v="6"/>
    <x v="0"/>
    <n v="4"/>
    <m/>
  </r>
  <r>
    <x v="238"/>
    <s v="Eaton Corporation - Greenwood, Greenwood CO"/>
    <x v="1"/>
    <x v="1"/>
    <x v="0"/>
    <n v="5"/>
    <m/>
  </r>
  <r>
    <x v="239"/>
    <s v="Folly Beach Exchange Folly Beach"/>
    <x v="3"/>
    <x v="6"/>
    <x v="0"/>
    <n v="7"/>
    <m/>
  </r>
  <r>
    <x v="240"/>
    <s v="Charleston County Government"/>
    <x v="3"/>
    <x v="6"/>
    <x v="0"/>
    <n v="9"/>
    <m/>
  </r>
  <r>
    <x v="240"/>
    <s v="FHC Edgefield - Edgefield, Edgefield CO"/>
    <x v="0"/>
    <x v="1"/>
    <x v="0"/>
    <n v="5"/>
    <m/>
  </r>
  <r>
    <x v="241"/>
    <s v="Dorchester County "/>
    <x v="3"/>
    <x v="6"/>
    <x v="0"/>
    <n v="13"/>
    <m/>
  </r>
  <r>
    <x v="241"/>
    <s v="Samsung Newberry  Newberry CO"/>
    <x v="0"/>
    <x v="1"/>
    <x v="0"/>
    <n v="10"/>
    <m/>
  </r>
  <r>
    <x v="241"/>
    <s v="North Central Family Medical Center- Rock Hill"/>
    <x v="0"/>
    <x v="0"/>
    <x v="0"/>
    <n v="8"/>
    <m/>
  </r>
  <r>
    <x v="242"/>
    <s v="Church of Christ Charleston"/>
    <x v="3"/>
    <x v="6"/>
    <x v="0"/>
    <n v="19"/>
    <m/>
  </r>
  <r>
    <x v="242"/>
    <s v="FHC Edgefield - Edgefield, Edgefield CO"/>
    <x v="0"/>
    <x v="1"/>
    <x v="0"/>
    <n v="6"/>
    <m/>
  </r>
  <r>
    <x v="243"/>
    <s v="Hope Health Timmonsville (Timmonsville, SC)"/>
    <x v="2"/>
    <x v="5"/>
    <x v="0"/>
    <n v="13"/>
    <m/>
  </r>
  <r>
    <x v="243"/>
    <s v="FHC Ware Shoals - Ware Shoals, Greenwood CO"/>
    <x v="1"/>
    <x v="1"/>
    <x v="0"/>
    <n v="10"/>
    <m/>
  </r>
  <r>
    <x v="244"/>
    <s v="House of God Charleston"/>
    <x v="3"/>
    <x v="6"/>
    <x v="0"/>
    <n v="5"/>
    <m/>
  </r>
  <r>
    <x v="244"/>
    <s v="CHC Uptown Market - Greenwood, Greenwood CO"/>
    <x v="1"/>
    <x v="1"/>
    <x v="0"/>
    <n v="5"/>
    <m/>
  </r>
  <r>
    <x v="245"/>
    <s v="Careteam (Conway, SC)"/>
    <x v="2"/>
    <x v="2"/>
    <x v="0"/>
    <n v="9"/>
    <m/>
  </r>
  <r>
    <x v="246"/>
    <s v="Hope Health Florence (Florence, SC)"/>
    <x v="2"/>
    <x v="5"/>
    <x v="0"/>
    <n v="14"/>
    <m/>
  </r>
  <r>
    <x v="246"/>
    <s v="Fuji Film - Greenwood, Greenwood CO"/>
    <x v="1"/>
    <x v="1"/>
    <x v="0"/>
    <n v="7"/>
    <m/>
  </r>
  <r>
    <x v="247"/>
    <s v="Healthy Me SC North Charleston"/>
    <x v="3"/>
    <x v="6"/>
    <x v="0"/>
    <n v="5"/>
    <m/>
  </r>
  <r>
    <x v="248"/>
    <s v="Citadel of South Carolina Charleston"/>
    <x v="3"/>
    <x v="6"/>
    <x v="0"/>
    <n v="11"/>
    <m/>
  </r>
  <r>
    <x v="248"/>
    <s v="FHC Edgefield - Edgefield, Edgefield CO"/>
    <x v="0"/>
    <x v="1"/>
    <x v="0"/>
    <n v="11"/>
    <m/>
  </r>
  <r>
    <x v="248"/>
    <s v="Fairfield Medical Winnsboro"/>
    <x v="0"/>
    <x v="0"/>
    <x v="0"/>
    <n v="12"/>
    <m/>
  </r>
  <r>
    <x v="249"/>
    <s v="Camille Graham Department of Corrections (Columbia)"/>
    <x v="0"/>
    <x v="6"/>
    <x v="0"/>
    <n v="15"/>
    <m/>
  </r>
  <r>
    <x v="249"/>
    <s v="Fairfield Medical Winnsboro"/>
    <x v="0"/>
    <x v="0"/>
    <x v="0"/>
    <n v="11"/>
    <m/>
  </r>
  <r>
    <x v="249"/>
    <s v="FHC South Saluda - Saluda, Saluda CO"/>
    <x v="0"/>
    <x v="1"/>
    <x v="0"/>
    <n v="13"/>
    <m/>
  </r>
  <r>
    <x v="250"/>
    <s v="Friendship Clinic (Conway, SC)"/>
    <x v="2"/>
    <x v="2"/>
    <x v="0"/>
    <n v="15"/>
    <m/>
  </r>
  <r>
    <x v="250"/>
    <s v="Fuji Film - Greenwood, Greenwood CO"/>
    <x v="1"/>
    <x v="1"/>
    <x v="0"/>
    <n v="10"/>
    <m/>
  </r>
  <r>
    <x v="251"/>
    <s v="Hudson Nissan Charleston"/>
    <x v="3"/>
    <x v="6"/>
    <x v="0"/>
    <n v="13"/>
    <m/>
  </r>
  <r>
    <x v="251"/>
    <s v="FHC Laurens - Laurens, Laurens CO"/>
    <x v="1"/>
    <x v="1"/>
    <x v="0"/>
    <n v="10"/>
    <m/>
  </r>
  <r>
    <x v="252"/>
    <s v="Ninety Six Primary - Ninety Six, Greenwood CO"/>
    <x v="1"/>
    <x v="1"/>
    <x v="0"/>
    <n v="6"/>
    <m/>
  </r>
  <r>
    <x v="253"/>
    <s v="Mt Moriah Baptist Church "/>
    <x v="3"/>
    <x v="6"/>
    <x v="0"/>
    <n v="5"/>
    <m/>
  </r>
  <r>
    <x v="253"/>
    <s v="FHC Edgefield - Edgefield, Edgefield CO"/>
    <x v="0"/>
    <x v="1"/>
    <x v="0"/>
    <n v="7"/>
    <m/>
  </r>
  <r>
    <x v="253"/>
    <s v="Health Care Partners CONWAY (Conway, SC)"/>
    <x v="2"/>
    <x v="2"/>
    <x v="0"/>
    <n v="21"/>
    <m/>
  </r>
  <r>
    <x v="254"/>
    <s v="Bonneau Beach, Berkeley County"/>
    <x v="3"/>
    <x v="6"/>
    <x v="0"/>
    <n v="12"/>
    <m/>
  </r>
  <r>
    <x v="254"/>
    <s v="Ninety Six Elementary - Ninety Six, Greenwood CO"/>
    <x v="1"/>
    <x v="1"/>
    <x v="0"/>
    <n v="9"/>
    <m/>
  </r>
  <r>
    <x v="255"/>
    <s v="Central Carolina Tech (Sumter, SC)"/>
    <x v="2"/>
    <x v="6"/>
    <x v="0"/>
    <n v="13"/>
    <m/>
  </r>
  <r>
    <x v="255"/>
    <s v="Fuji Film - Greenwood, Greenwood CO"/>
    <x v="1"/>
    <x v="1"/>
    <x v="0"/>
    <n v="13"/>
    <m/>
  </r>
  <r>
    <x v="256"/>
    <s v="Central Carolina Tech (Sumter, SC)"/>
    <x v="2"/>
    <x v="6"/>
    <x v="0"/>
    <n v="6"/>
    <m/>
  </r>
  <r>
    <x v="256"/>
    <s v="Ninety Six Middle/High School - Ninety Six, Greenwood CO"/>
    <x v="1"/>
    <x v="1"/>
    <x v="0"/>
    <n v="8"/>
    <m/>
  </r>
  <r>
    <x v="257"/>
    <s v="Technical College of the Lowcountry"/>
    <x v="3"/>
    <x v="6"/>
    <x v="0"/>
    <n v="11"/>
    <m/>
  </r>
  <r>
    <x v="257"/>
    <s v="FHC Laurens - Laurens, Laurens CO"/>
    <x v="1"/>
    <x v="1"/>
    <x v="0"/>
    <n v="9"/>
    <m/>
  </r>
  <r>
    <x v="258"/>
    <s v="FHC Edgefield - Edgefield, Edgefield CO"/>
    <x v="0"/>
    <x v="1"/>
    <x v="0"/>
    <n v="11"/>
    <m/>
  </r>
  <r>
    <x v="259"/>
    <s v="Greater Greenwood Unity Ministry - Greenwood, Greenwood CO"/>
    <x v="1"/>
    <x v="1"/>
    <x v="0"/>
    <n v="6"/>
    <m/>
  </r>
  <r>
    <x v="260"/>
    <s v="Lakeview School - Greenwood, Greenwood CO"/>
    <x v="1"/>
    <x v="1"/>
    <x v="0"/>
    <n v="6"/>
    <m/>
  </r>
  <r>
    <x v="261"/>
    <s v="Greater Greenwood Unity Ministry - Greenwood, Greenwood CO"/>
    <x v="1"/>
    <x v="1"/>
    <x v="0"/>
    <n v="4"/>
    <m/>
  </r>
  <r>
    <x v="262"/>
    <s v="Berkeley County Health Department "/>
    <x v="3"/>
    <x v="6"/>
    <x v="0"/>
    <n v="13"/>
    <m/>
  </r>
  <r>
    <x v="262"/>
    <s v="Eaton Corp - Greenwood, Greenwood CO"/>
    <x v="1"/>
    <x v="1"/>
    <x v="0"/>
    <n v="9"/>
    <m/>
  </r>
  <r>
    <x v="263"/>
    <s v="Edisto Beach Baptist Church "/>
    <x v="3"/>
    <x v="6"/>
    <x v="0"/>
    <n v="12"/>
    <m/>
  </r>
  <r>
    <x v="263"/>
    <s v="FHC Edgefield - Edgefield, Edgefield CO"/>
    <x v="0"/>
    <x v="1"/>
    <x v="0"/>
    <n v="10"/>
    <m/>
  </r>
  <r>
    <x v="264"/>
    <s v="Costa Layman Farm - Trenton, Edgefield CO"/>
    <x v="0"/>
    <x v="1"/>
    <x v="0"/>
    <n v="8"/>
    <m/>
  </r>
  <r>
    <x v="264"/>
    <s v="Hope Health Timmonsville (Timmonsville, SC)"/>
    <x v="2"/>
    <x v="5"/>
    <x v="0"/>
    <n v="14"/>
    <m/>
  </r>
  <r>
    <x v="265"/>
    <s v="HAMIDA"/>
    <x v="3"/>
    <x v="6"/>
    <x v="0"/>
    <n v="7"/>
    <m/>
  </r>
  <r>
    <x v="266"/>
    <s v="Hollywood Downtown SC"/>
    <x v="3"/>
    <x v="6"/>
    <x v="0"/>
    <n v="4"/>
    <m/>
  </r>
  <r>
    <x v="266"/>
    <s v="Hope Health Florence (Florence, SC)"/>
    <x v="2"/>
    <x v="5"/>
    <x v="0"/>
    <n v="13"/>
    <m/>
  </r>
  <r>
    <x v="266"/>
    <s v="FHC Savannah Lakes - McCormick, McCormick CO"/>
    <x v="1"/>
    <x v="1"/>
    <x v="0"/>
    <n v="2"/>
    <m/>
  </r>
  <r>
    <x v="267"/>
    <s v="Shiloh SC Adventist "/>
    <x v="3"/>
    <x v="6"/>
    <x v="0"/>
    <n v="9"/>
    <m/>
  </r>
  <r>
    <x v="267"/>
    <s v="Lewisville Medical"/>
    <x v="0"/>
    <x v="0"/>
    <x v="0"/>
    <n v="20"/>
    <m/>
  </r>
  <r>
    <x v="267"/>
    <s v="FHC Laurens - Laurens, Laurens CO"/>
    <x v="1"/>
    <x v="1"/>
    <x v="0"/>
    <n v="5"/>
    <m/>
  </r>
  <r>
    <x v="268"/>
    <s v="FHC Edgefield - Edgefield, Edgefield CO"/>
    <x v="0"/>
    <x v="1"/>
    <x v="0"/>
    <n v="9"/>
    <m/>
  </r>
  <r>
    <x v="268"/>
    <s v="Fairfield Medical Winnsboro"/>
    <x v="0"/>
    <x v="0"/>
    <x v="0"/>
    <n v="11"/>
    <m/>
  </r>
  <r>
    <x v="269"/>
    <s v="Fairfield Medical Winnsboro"/>
    <x v="0"/>
    <x v="0"/>
    <x v="0"/>
    <n v="12"/>
    <m/>
  </r>
  <r>
    <x v="269"/>
    <s v="Health Care Partners CONWAY (Conway, SC)"/>
    <x v="2"/>
    <x v="2"/>
    <x v="0"/>
    <n v="25"/>
    <m/>
  </r>
  <r>
    <x v="269"/>
    <s v="FHC Ware Shoals - Ware Shoals, Greenwood CO"/>
    <x v="1"/>
    <x v="1"/>
    <x v="0"/>
    <n v="13"/>
    <m/>
  </r>
  <r>
    <x v="269"/>
    <s v="SCDC Leath Greenwood"/>
    <x v="1"/>
    <x v="6"/>
    <x v="0"/>
    <n v="11"/>
    <m/>
  </r>
  <r>
    <x v="270"/>
    <s v="SCDC Leath Greenwood"/>
    <x v="0"/>
    <x v="6"/>
    <x v="0"/>
    <n v="11"/>
    <m/>
  </r>
  <r>
    <x v="270"/>
    <s v="Fairfield Medical Winnsboro"/>
    <x v="0"/>
    <x v="0"/>
    <x v="0"/>
    <n v="10"/>
    <m/>
  </r>
  <r>
    <x v="270"/>
    <s v="Mays Elementary School - Greenwood, Greenwood CO"/>
    <x v="1"/>
    <x v="1"/>
    <x v="0"/>
    <n v="10"/>
    <m/>
  </r>
  <r>
    <x v="271"/>
    <s v="Navigation Center "/>
    <x v="3"/>
    <x v="6"/>
    <x v="0"/>
    <n v="9"/>
    <m/>
  </r>
  <r>
    <x v="271"/>
    <s v="Berkeley County Government Building"/>
    <x v="3"/>
    <x v="6"/>
    <x v="0"/>
    <n v="13"/>
    <m/>
  </r>
  <r>
    <x v="271"/>
    <s v="FHC Laurens Laurens, Laurens CO"/>
    <x v="1"/>
    <x v="1"/>
    <x v="0"/>
    <n v="4"/>
    <m/>
  </r>
  <r>
    <x v="271"/>
    <s v="Unity Health"/>
    <x v="1"/>
    <x v="0"/>
    <x v="0"/>
    <n v="16"/>
    <m/>
  </r>
  <r>
    <x v="272"/>
    <s v="Costa Layman Farm - Trenton, Edgefield CO"/>
    <x v="0"/>
    <x v="1"/>
    <x v="0"/>
    <n v="12"/>
    <m/>
  </r>
  <r>
    <x v="273"/>
    <s v="FHC Edgefield -  Edgefield, Edgefield CO"/>
    <x v="0"/>
    <x v="1"/>
    <x v="0"/>
    <n v="10"/>
    <m/>
  </r>
  <r>
    <x v="273"/>
    <s v="Affinity Health Center"/>
    <x v="0"/>
    <x v="0"/>
    <x v="0"/>
    <n v="18"/>
    <m/>
  </r>
  <r>
    <x v="274"/>
    <s v="FHC South Saluda - Saluda, Saluda CO"/>
    <x v="0"/>
    <x v="1"/>
    <x v="0"/>
    <n v="11"/>
    <m/>
  </r>
  <r>
    <x v="275"/>
    <s v="Costa Layman Farm - Trenton, Edgefield CO"/>
    <x v="0"/>
    <x v="1"/>
    <x v="0"/>
    <n v="12"/>
    <m/>
  </r>
  <r>
    <x v="276"/>
    <s v="FHC Edgefield - Edgefield, Edgefield CO"/>
    <x v="0"/>
    <x v="1"/>
    <x v="0"/>
    <n v="7"/>
    <m/>
  </r>
  <r>
    <x v="277"/>
    <s v="Ware Shoals Middle School - Ware shoals, Greenwood CO"/>
    <x v="1"/>
    <x v="1"/>
    <x v="0"/>
    <n v="4"/>
    <m/>
  </r>
  <r>
    <x v="278"/>
    <s v="North Central Family Medical Center- Rock Hill"/>
    <x v="0"/>
    <x v="0"/>
    <x v="0"/>
    <n v="9"/>
    <m/>
  </r>
  <r>
    <x v="278"/>
    <s v="Ware Shoals Primary School- Ware Shoals, Laurens CO"/>
    <x v="1"/>
    <x v="1"/>
    <x v="0"/>
    <n v="5"/>
    <m/>
  </r>
  <r>
    <x v="279"/>
    <s v="Mathews Elementary- Greenwood"/>
    <x v="0"/>
    <x v="1"/>
    <x v="0"/>
    <n v="8"/>
    <m/>
  </r>
  <r>
    <x v="280"/>
    <s v="FHC Edgefield-Edgefield"/>
    <x v="0"/>
    <x v="1"/>
    <x v="0"/>
    <n v="2"/>
    <m/>
  </r>
  <r>
    <x v="281"/>
    <s v="Greenwood High School- Greenwood"/>
    <x v="1"/>
    <x v="1"/>
    <x v="0"/>
    <n v="14"/>
    <m/>
  </r>
  <r>
    <x v="282"/>
    <s v="Rice Elementary-Greenwood"/>
    <x v="1"/>
    <x v="1"/>
    <x v="0"/>
    <n v="9"/>
    <m/>
  </r>
  <r>
    <x v="283"/>
    <s v="Hope Health Florence (Florence, SC)"/>
    <x v="2"/>
    <x v="5"/>
    <x v="0"/>
    <n v="9"/>
    <m/>
  </r>
  <r>
    <x v="283"/>
    <s v="Merrywood Elementary-Greenwood"/>
    <x v="1"/>
    <x v="1"/>
    <x v="0"/>
    <n v="3"/>
    <m/>
  </r>
  <r>
    <x v="283"/>
    <s v="Oak Street Health- Spartanburg"/>
    <x v="1"/>
    <x v="0"/>
    <x v="0"/>
    <n v="0"/>
    <m/>
  </r>
  <r>
    <x v="284"/>
    <s v="Consultorio Medico Latino "/>
    <x v="3"/>
    <x v="6"/>
    <x v="0"/>
    <n v="8"/>
    <m/>
  </r>
  <r>
    <x v="284"/>
    <s v="FHC Edgefield-Edgefield"/>
    <x v="0"/>
    <x v="1"/>
    <x v="0"/>
    <n v="7"/>
    <m/>
  </r>
  <r>
    <x v="284"/>
    <s v="Fairfield Medical Winnsboro"/>
    <x v="0"/>
    <x v="0"/>
    <x v="0"/>
    <n v="0"/>
    <m/>
  </r>
  <r>
    <x v="285"/>
    <s v="Fairfield Medical Winnsboro"/>
    <x v="0"/>
    <x v="0"/>
    <x v="0"/>
    <n v="0"/>
    <m/>
  </r>
  <r>
    <x v="285"/>
    <s v="Hope Health Kingstree"/>
    <x v="2"/>
    <x v="6"/>
    <x v="0"/>
    <n v="17"/>
    <m/>
  </r>
  <r>
    <x v="285"/>
    <s v="HopeHealth Timmonsville (Timmonsville, SC)"/>
    <x v="2"/>
    <x v="5"/>
    <x v="0"/>
    <n v="12"/>
    <m/>
  </r>
  <r>
    <x v="285"/>
    <s v="FHC Ware Shoals - Ware Shoals, Greenwood CO"/>
    <x v="1"/>
    <x v="1"/>
    <x v="0"/>
    <n v="9"/>
    <m/>
  </r>
  <r>
    <x v="286"/>
    <s v="Beaufort Health Department "/>
    <x v="3"/>
    <x v="6"/>
    <x v="0"/>
    <n v="8"/>
    <s v="COMMUNITY EVENT"/>
  </r>
  <r>
    <x v="286"/>
    <s v="Fairfield Medical Winnsboro"/>
    <x v="0"/>
    <x v="0"/>
    <x v="0"/>
    <n v="1"/>
    <m/>
  </r>
  <r>
    <x v="286"/>
    <s v="Ware Shoals High School"/>
    <x v="1"/>
    <x v="1"/>
    <x v="0"/>
    <n v="4"/>
    <m/>
  </r>
  <r>
    <x v="287"/>
    <s v="Jasper County Health Department"/>
    <x v="3"/>
    <x v="6"/>
    <x v="0"/>
    <n v="9"/>
    <s v="COMMUNITY EVENT"/>
  </r>
  <r>
    <x v="287"/>
    <s v="Fairfield Medical Winnsboro"/>
    <x v="0"/>
    <x v="0"/>
    <x v="0"/>
    <n v="0"/>
    <m/>
  </r>
  <r>
    <x v="287"/>
    <s v="Main Street Primary-Bennettsville"/>
    <x v="2"/>
    <x v="6"/>
    <x v="0"/>
    <n v="9"/>
    <m/>
  </r>
  <r>
    <x v="287"/>
    <s v="FHC Savannah Lakes - McCormick, McCormick CO"/>
    <x v="1"/>
    <x v="1"/>
    <x v="0"/>
    <n v="3"/>
    <m/>
  </r>
  <r>
    <x v="288"/>
    <s v="CHC- Pendergrass- Ware Shoals"/>
    <x v="1"/>
    <x v="1"/>
    <x v="0"/>
    <n v="6"/>
    <m/>
  </r>
  <r>
    <x v="289"/>
    <s v="Goose Creek Highschool "/>
    <x v="3"/>
    <x v="6"/>
    <x v="0"/>
    <n v="8"/>
    <m/>
  </r>
  <r>
    <x v="289"/>
    <s v="FHC Edgefield -  Edgefield, Edgefield CO"/>
    <x v="0"/>
    <x v="1"/>
    <x v="0"/>
    <n v="12"/>
    <m/>
  </r>
  <r>
    <x v="289"/>
    <s v="Affinity Health Center"/>
    <x v="0"/>
    <x v="0"/>
    <x v="0"/>
    <n v="10"/>
    <m/>
  </r>
  <r>
    <x v="290"/>
    <s v="SCDC-Camille (Columbia, SC)"/>
    <x v="0"/>
    <x v="6"/>
    <x v="0"/>
    <n v="10"/>
    <m/>
  </r>
  <r>
    <x v="290"/>
    <s v="FHC South Saluda - Saluda, Saluda CO"/>
    <x v="0"/>
    <x v="1"/>
    <x v="0"/>
    <n v="3"/>
    <m/>
  </r>
  <r>
    <x v="290"/>
    <s v="Affinity Health Center"/>
    <x v="0"/>
    <x v="0"/>
    <x v="0"/>
    <n v="9"/>
    <m/>
  </r>
  <r>
    <x v="291"/>
    <s v="SCDC-Camille (Columbia, SC)"/>
    <x v="0"/>
    <x v="6"/>
    <x v="0"/>
    <n v="12"/>
    <m/>
  </r>
  <r>
    <x v="291"/>
    <s v="CHC- McCormick- McCormick"/>
    <x v="1"/>
    <x v="1"/>
    <x v="0"/>
    <n v="5"/>
    <m/>
  </r>
  <r>
    <x v="292"/>
    <s v="FHC Laurens - Laurens, Laurens CO"/>
    <x v="1"/>
    <x v="1"/>
    <x v="0"/>
    <n v="13"/>
    <m/>
  </r>
  <r>
    <x v="293"/>
    <s v="FHC Edgefield -  Edgefield, Edgefield CO"/>
    <x v="0"/>
    <x v="1"/>
    <x v="0"/>
    <n v="11"/>
    <m/>
  </r>
  <r>
    <x v="294"/>
    <s v="FHC Laurens - Laurens, Laurens CO"/>
    <x v="1"/>
    <x v="1"/>
    <x v="0"/>
    <n v="8"/>
    <m/>
  </r>
  <r>
    <x v="295"/>
    <s v="FHC Edgefield"/>
    <x v="0"/>
    <x v="1"/>
    <x v="0"/>
    <n v="4"/>
    <m/>
  </r>
  <r>
    <x v="296"/>
    <s v="FHC Edgefield"/>
    <x v="0"/>
    <x v="1"/>
    <x v="0"/>
    <n v="8"/>
    <m/>
  </r>
  <r>
    <x v="296"/>
    <s v="Fairfield Medical Winnsboro"/>
    <x v="0"/>
    <x v="0"/>
    <x v="0"/>
    <n v="15"/>
    <m/>
  </r>
  <r>
    <x v="296"/>
    <s v="Hampton County Health Department "/>
    <x v="3"/>
    <x v="6"/>
    <x v="0"/>
    <n v="9"/>
    <m/>
  </r>
  <r>
    <x v="297"/>
    <s v="FHC Ware Shoals - Ware Shoals, Greenwood CO"/>
    <x v="1"/>
    <x v="1"/>
    <x v="0"/>
    <n v="6"/>
    <m/>
  </r>
  <r>
    <x v="298"/>
    <s v="FHC South Saluda"/>
    <x v="0"/>
    <x v="1"/>
    <x v="0"/>
    <n v="5"/>
    <m/>
  </r>
  <r>
    <x v="299"/>
    <s v="Colleton County Health Department "/>
    <x v="3"/>
    <x v="6"/>
    <x v="0"/>
    <n v="12"/>
    <m/>
  </r>
  <r>
    <x v="300"/>
    <s v="FHC Laurens Laurens, Laurens CO"/>
    <x v="1"/>
    <x v="1"/>
    <x v="0"/>
    <n v="7"/>
    <m/>
  </r>
  <r>
    <x v="301"/>
    <s v="Leath Greenwood SCDC "/>
    <x v="3"/>
    <x v="6"/>
    <x v="0"/>
    <n v="14"/>
    <m/>
  </r>
  <r>
    <x v="301"/>
    <s v="FHC South Saluda"/>
    <x v="0"/>
    <x v="1"/>
    <x v="0"/>
    <n v="3"/>
    <m/>
  </r>
  <r>
    <x v="301"/>
    <s v="Hope Health (Florence, SC)"/>
    <x v="2"/>
    <x v="5"/>
    <x v="0"/>
    <n v="9"/>
    <m/>
  </r>
  <r>
    <x v="302"/>
    <s v="Greenwood Early Childhood Center"/>
    <x v="1"/>
    <x v="1"/>
    <x v="0"/>
    <n v="3"/>
    <m/>
  </r>
  <r>
    <x v="303"/>
    <s v="FHC Laurens Laurens, Laurens CO"/>
    <x v="1"/>
    <x v="1"/>
    <x v="0"/>
    <n v="6"/>
    <m/>
  </r>
  <r>
    <x v="303"/>
    <s v="Hope Health (Timmonsville, SC)"/>
    <x v="2"/>
    <x v="5"/>
    <x v="0"/>
    <n v="8"/>
    <m/>
  </r>
  <r>
    <x v="304"/>
    <s v="Pinecrest Elementary Greenwood SC"/>
    <x v="1"/>
    <x v="1"/>
    <x v="0"/>
    <n v="3"/>
    <m/>
  </r>
  <r>
    <x v="305"/>
    <s v="FHC Edgefield"/>
    <x v="0"/>
    <x v="1"/>
    <x v="0"/>
    <n v="12"/>
    <m/>
  </r>
  <r>
    <x v="305"/>
    <s v="Fairfield Medical Winnsboro"/>
    <x v="0"/>
    <x v="0"/>
    <x v="0"/>
    <n v="10"/>
    <m/>
  </r>
  <r>
    <x v="305"/>
    <s v="Orangeburg County Health Department "/>
    <x v="3"/>
    <x v="6"/>
    <x v="0"/>
    <n v="7"/>
    <m/>
  </r>
  <r>
    <x v="306"/>
    <s v="MUSC Orangeburg "/>
    <x v="3"/>
    <x v="6"/>
    <x v="0"/>
    <n v="12"/>
    <m/>
  </r>
  <r>
    <x v="306"/>
    <s v="Odell Corp"/>
    <x v="1"/>
    <x v="1"/>
    <x v="0"/>
    <n v="7"/>
    <m/>
  </r>
  <r>
    <x v="307"/>
    <s v="Oak Street Health Columbia"/>
    <x v="0"/>
    <x v="0"/>
    <x v="0"/>
    <n v="9"/>
    <m/>
  </r>
  <r>
    <x v="307"/>
    <s v="Greater Greenwood United Ministry"/>
    <x v="1"/>
    <x v="1"/>
    <x v="0"/>
    <n v="5"/>
    <m/>
  </r>
  <r>
    <x v="307"/>
    <s v="Orangeburg Holy Hill Health Department"/>
    <x v="3"/>
    <x v="6"/>
    <x v="0"/>
    <n v="4"/>
    <m/>
  </r>
  <r>
    <x v="308"/>
    <s v="Abbeville County  Library"/>
    <x v="1"/>
    <x v="1"/>
    <x v="0"/>
    <n v="5"/>
    <m/>
  </r>
  <r>
    <x v="309"/>
    <s v="Fairfield Medical Winnsboro"/>
    <x v="0"/>
    <x v="0"/>
    <x v="0"/>
    <n v="10"/>
    <m/>
  </r>
  <r>
    <x v="310"/>
    <s v="FHC Edgefield"/>
    <x v="0"/>
    <x v="1"/>
    <x v="0"/>
    <n v="11"/>
    <m/>
  </r>
  <r>
    <x v="310"/>
    <s v="Health Care Partners (Conway, SC)"/>
    <x v="2"/>
    <x v="2"/>
    <x v="0"/>
    <n v="24"/>
    <m/>
  </r>
  <r>
    <x v="310"/>
    <s v="Allendale Health Department "/>
    <x v="3"/>
    <x v="6"/>
    <x v="0"/>
    <n v="5"/>
    <m/>
  </r>
  <r>
    <x v="311"/>
    <s v="MUSC Orangeburg "/>
    <x v="3"/>
    <x v="6"/>
    <x v="0"/>
    <n v="12"/>
    <m/>
  </r>
  <r>
    <x v="311"/>
    <s v="Little River Medical Center (Loris, SC)"/>
    <x v="2"/>
    <x v="2"/>
    <x v="0"/>
    <n v="17"/>
    <m/>
  </r>
  <r>
    <x v="312"/>
    <s v="Summerville Elementary School"/>
    <x v="3"/>
    <x v="6"/>
    <x v="0"/>
    <n v="14"/>
    <m/>
  </r>
  <r>
    <x v="312"/>
    <s v="Velux Corp Greenwood SC"/>
    <x v="1"/>
    <x v="1"/>
    <x v="0"/>
    <n v="10"/>
    <m/>
  </r>
  <r>
    <x v="312"/>
    <s v="Little River Medical Center - Health Access (Myrtle Beach, SC)"/>
    <x v="2"/>
    <x v="2"/>
    <x v="0"/>
    <n v="11"/>
    <m/>
  </r>
  <r>
    <x v="312"/>
    <s v="Unity Health (Greenville SC)"/>
    <x v="1"/>
    <x v="0"/>
    <x v="0"/>
    <n v="19"/>
    <m/>
  </r>
  <r>
    <x v="313"/>
    <s v="Rosa Gibbs Family Health Center "/>
    <x v="3"/>
    <x v="6"/>
    <x v="0"/>
    <n v="6"/>
    <m/>
  </r>
  <r>
    <x v="314"/>
    <s v="St Stephens Middle School "/>
    <x v="3"/>
    <x v="6"/>
    <x v="0"/>
    <n v="11"/>
    <m/>
  </r>
  <r>
    <x v="314"/>
    <s v="Fairfield Medical Winnsboro"/>
    <x v="0"/>
    <x v="0"/>
    <x v="0"/>
    <n v="5"/>
    <m/>
  </r>
  <r>
    <x v="315"/>
    <s v="Fairfield Medical Winnsboro"/>
    <x v="0"/>
    <x v="0"/>
    <x v="0"/>
    <n v="3"/>
    <m/>
  </r>
  <r>
    <x v="315"/>
    <s v="FHC Edgefield"/>
    <x v="0"/>
    <x v="1"/>
    <x v="0"/>
    <n v="7"/>
    <m/>
  </r>
  <r>
    <x v="316"/>
    <s v="MUSC OrangeBurg"/>
    <x v="3"/>
    <x v="6"/>
    <x v="0"/>
    <n v="12"/>
    <m/>
  </r>
  <r>
    <x v="316"/>
    <s v="Oak Street Health Spartanburg"/>
    <x v="1"/>
    <x v="0"/>
    <x v="0"/>
    <n v="14"/>
    <m/>
  </r>
  <r>
    <x v="317"/>
    <s v="CHC Uptown Market - Greenwood, Greenwood CO"/>
    <x v="1"/>
    <x v="1"/>
    <x v="0"/>
    <n v="10"/>
    <m/>
  </r>
  <r>
    <x v="318"/>
    <s v="Town of Hollywood SC"/>
    <x v="5"/>
    <x v="7"/>
    <x v="0"/>
    <n v="5"/>
    <m/>
  </r>
  <r>
    <x v="319"/>
    <s v="Fairfield Medical Winnsboro"/>
    <x v="0"/>
    <x v="0"/>
    <x v="0"/>
    <n v="10"/>
    <m/>
  </r>
  <r>
    <x v="319"/>
    <s v="FHC Laurens"/>
    <x v="1"/>
    <x v="1"/>
    <x v="0"/>
    <n v="9"/>
    <m/>
  </r>
  <r>
    <x v="320"/>
    <s v="Healthy Me Healthy SC"/>
    <x v="3"/>
    <x v="6"/>
    <x v="0"/>
    <n v="3"/>
    <m/>
  </r>
  <r>
    <x v="321"/>
    <s v="Edisto Beach Baptist Chruch (Edisto,SC) "/>
    <x v="3"/>
    <x v="6"/>
    <x v="0"/>
    <n v="14"/>
    <m/>
  </r>
  <r>
    <x v="321"/>
    <s v="FHC Edgefield"/>
    <x v="0"/>
    <x v="1"/>
    <x v="0"/>
    <n v="5"/>
    <m/>
  </r>
  <r>
    <x v="321"/>
    <s v="Fairfield Medical Winnsboro"/>
    <x v="0"/>
    <x v="0"/>
    <x v="0"/>
    <n v="4"/>
    <m/>
  </r>
  <r>
    <x v="321"/>
    <s v="Health Care Partners (Conway, SC)"/>
    <x v="2"/>
    <x v="2"/>
    <x v="0"/>
    <n v="20"/>
    <m/>
  </r>
  <r>
    <x v="322"/>
    <s v="FHC Ware Shoals"/>
    <x v="1"/>
    <x v="1"/>
    <x v="0"/>
    <n v="9"/>
    <m/>
  </r>
  <r>
    <x v="322"/>
    <s v="Fetter T.J. Bell Medical Center "/>
    <x v="3"/>
    <x v="6"/>
    <x v="0"/>
    <n v="7"/>
    <m/>
  </r>
  <r>
    <x v="322"/>
    <s v="Oak Street Health Columbia"/>
    <x v="0"/>
    <x v="0"/>
    <x v="0"/>
    <n v="14"/>
    <m/>
  </r>
  <r>
    <x v="322"/>
    <s v="FHC Ware Shoals"/>
    <x v="1"/>
    <x v="1"/>
    <x v="0"/>
    <n v="9"/>
    <m/>
  </r>
  <r>
    <x v="323"/>
    <s v="MUSC Orangeburg "/>
    <x v="3"/>
    <x v="6"/>
    <x v="0"/>
    <n v="8"/>
    <m/>
  </r>
  <r>
    <x v="324"/>
    <s v="Nucor Darilington "/>
    <x v="3"/>
    <x v="6"/>
    <x v="0"/>
    <n v="7"/>
    <m/>
  </r>
  <r>
    <x v="324"/>
    <s v="Oak Street Health Greenville"/>
    <x v="1"/>
    <x v="0"/>
    <x v="0"/>
    <n v="12"/>
    <m/>
  </r>
  <r>
    <x v="324"/>
    <s v="FHC Savannah Lakes"/>
    <x v="1"/>
    <x v="1"/>
    <x v="0"/>
    <n v="4"/>
    <m/>
  </r>
  <r>
    <x v="324"/>
    <s v="Careteam Plus (Conway, SC)"/>
    <x v="2"/>
    <x v="2"/>
    <x v="0"/>
    <n v="9"/>
    <m/>
  </r>
  <r>
    <x v="325"/>
    <s v="Fairfield Medical Winnsboro"/>
    <x v="0"/>
    <x v="0"/>
    <x v="0"/>
    <n v="9"/>
    <m/>
  </r>
  <r>
    <x v="326"/>
    <s v="Fairfield Medical Winnsboro"/>
    <x v="0"/>
    <x v="0"/>
    <x v="0"/>
    <n v="6"/>
    <m/>
  </r>
  <r>
    <x v="326"/>
    <s v="FHC Edgefield"/>
    <x v="0"/>
    <x v="1"/>
    <x v="0"/>
    <n v="9"/>
    <m/>
  </r>
  <r>
    <x v="327"/>
    <s v="SCDC Camile-Graham Correctional Institute "/>
    <x v="3"/>
    <x v="6"/>
    <x v="0"/>
    <n v="17"/>
    <m/>
  </r>
  <r>
    <x v="327"/>
    <s v="FHC South Saluda"/>
    <x v="0"/>
    <x v="1"/>
    <x v="0"/>
    <n v="5"/>
    <m/>
  </r>
  <r>
    <x v="327"/>
    <s v="Hope Health Florence (Florence, SC)"/>
    <x v="2"/>
    <x v="5"/>
    <x v="0"/>
    <n v="13"/>
    <m/>
  </r>
  <r>
    <x v="328"/>
    <s v="SCDC Camile Graham Correctional Institutie"/>
    <x v="3"/>
    <x v="6"/>
    <x v="0"/>
    <n v="12"/>
    <m/>
  </r>
  <r>
    <x v="328"/>
    <s v="Friendship Medical Clinic (Conway, SC)"/>
    <x v="2"/>
    <x v="2"/>
    <x v="0"/>
    <n v="12"/>
    <m/>
  </r>
  <r>
    <x v="329"/>
    <s v="FHC Laurens"/>
    <x v="1"/>
    <x v="1"/>
    <x v="0"/>
    <n v="5"/>
    <m/>
  </r>
  <r>
    <x v="330"/>
    <s v="Consultorio Medico Latino"/>
    <x v="6"/>
    <x v="6"/>
    <x v="0"/>
    <n v="8"/>
    <m/>
  </r>
  <r>
    <x v="331"/>
    <s v="Fairfield Medical Winnsboro"/>
    <x v="0"/>
    <x v="0"/>
    <x v="0"/>
    <n v="6"/>
    <m/>
  </r>
  <r>
    <x v="331"/>
    <s v="FHC Edgefield"/>
    <x v="0"/>
    <x v="1"/>
    <x v="0"/>
    <n v="6"/>
    <m/>
  </r>
  <r>
    <x v="331"/>
    <s v="Health Care Partners (Conway, SC)"/>
    <x v="2"/>
    <x v="2"/>
    <x v="0"/>
    <n v="25"/>
    <m/>
  </r>
  <r>
    <x v="331"/>
    <s v="Habitat for Humanity- Beaufort"/>
    <x v="3"/>
    <x v="6"/>
    <x v="0"/>
    <n v="4"/>
    <s v="two hour visit"/>
  </r>
  <r>
    <x v="332"/>
    <s v="Little River Medical Center (Loris, SC)"/>
    <x v="2"/>
    <x v="2"/>
    <x v="0"/>
    <n v="18"/>
    <m/>
  </r>
  <r>
    <x v="333"/>
    <s v="Little River Medical Center - Health Access (Myrtle Beach, SC)"/>
    <x v="2"/>
    <x v="2"/>
    <x v="0"/>
    <n v="4"/>
    <m/>
  </r>
  <r>
    <x v="334"/>
    <s v="FHC Newberry - PTC Newberry"/>
    <x v="0"/>
    <x v="1"/>
    <x v="0"/>
    <n v="7"/>
    <m/>
  </r>
  <r>
    <x v="334"/>
    <s v="HopeHealth Kingstree"/>
    <x v="3"/>
    <x v="6"/>
    <x v="0"/>
    <n v="5"/>
    <m/>
  </r>
  <r>
    <x v="335"/>
    <s v="Fairfield Medical Winnsboro"/>
    <x v="0"/>
    <x v="0"/>
    <x v="0"/>
    <n v="5"/>
    <m/>
  </r>
  <r>
    <x v="336"/>
    <s v="Surefire Market (Rock Hill, SC)"/>
    <x v="0"/>
    <x v="0"/>
    <x v="0"/>
    <n v="20"/>
    <s v="COMMUNITY EVENT"/>
  </r>
  <r>
    <x v="337"/>
    <s v="Fairfield Medical Winnsboro"/>
    <x v="0"/>
    <x v="0"/>
    <x v="0"/>
    <n v="9"/>
    <m/>
  </r>
  <r>
    <x v="337"/>
    <s v="FHC Edgefield"/>
    <x v="0"/>
    <x v="1"/>
    <x v="0"/>
    <n v="4"/>
    <m/>
  </r>
  <r>
    <x v="338"/>
    <s v="Greenwood City Hall"/>
    <x v="1"/>
    <x v="1"/>
    <x v="0"/>
    <n v="4"/>
    <m/>
  </r>
  <r>
    <x v="339"/>
    <s v="FHC Laurens"/>
    <x v="1"/>
    <x v="1"/>
    <x v="0"/>
    <n v="8"/>
    <m/>
  </r>
  <r>
    <x v="339"/>
    <s v="Fairfield Medical Winnsboro"/>
    <x v="0"/>
    <x v="0"/>
    <x v="0"/>
    <n v="8"/>
    <m/>
  </r>
  <r>
    <x v="340"/>
    <s v="FHC Edgefield"/>
    <x v="0"/>
    <x v="1"/>
    <x v="0"/>
    <n v="7"/>
    <m/>
  </r>
  <r>
    <x v="340"/>
    <s v="Unity Health (Greenville, SC)"/>
    <x v="1"/>
    <x v="0"/>
    <x v="0"/>
    <n v="14"/>
    <m/>
  </r>
  <r>
    <x v="341"/>
    <s v="FHC Ware Shoals"/>
    <x v="1"/>
    <x v="1"/>
    <x v="0"/>
    <n v="2"/>
    <m/>
  </r>
  <r>
    <x v="342"/>
    <s v="Fairfield Health Department"/>
    <x v="0"/>
    <x v="0"/>
    <x v="0"/>
    <n v="17"/>
    <s v="COMMUNITY EVENT"/>
  </r>
  <r>
    <x v="343"/>
    <s v="FHC Edgefield"/>
    <x v="0"/>
    <x v="1"/>
    <x v="0"/>
    <n v="7"/>
    <m/>
  </r>
  <r>
    <x v="343"/>
    <s v="Fairfield Medical Winnsboro"/>
    <x v="0"/>
    <x v="0"/>
    <x v="0"/>
    <n v="15"/>
    <m/>
  </r>
  <r>
    <x v="343"/>
    <s v="Health Care Partners (Conway, SC)"/>
    <x v="2"/>
    <x v="2"/>
    <x v="0"/>
    <n v="21"/>
    <m/>
  </r>
  <r>
    <x v="344"/>
    <s v="FHC South Saluda"/>
    <x v="0"/>
    <x v="1"/>
    <x v="0"/>
    <n v="4"/>
    <m/>
  </r>
  <r>
    <x v="345"/>
    <s v="Genesis School"/>
    <x v="1"/>
    <x v="1"/>
    <x v="0"/>
    <n v="1"/>
    <m/>
  </r>
  <r>
    <x v="345"/>
    <s v="HopeHealth (Timmonsville, SC)"/>
    <x v="2"/>
    <x v="5"/>
    <x v="0"/>
    <n v="8"/>
    <m/>
  </r>
  <r>
    <x v="345"/>
    <s v="Friendship Medical Clinic (Conway, SC)"/>
    <x v="2"/>
    <x v="2"/>
    <x v="0"/>
    <n v="10"/>
    <m/>
  </r>
  <r>
    <x v="346"/>
    <s v="FHC Laurens"/>
    <x v="1"/>
    <x v="1"/>
    <x v="0"/>
    <n v="7"/>
    <m/>
  </r>
  <r>
    <x v="346"/>
    <s v="Little River Medical Center-Health Access (Conway, SC)"/>
    <x v="2"/>
    <x v="2"/>
    <x v="0"/>
    <n v="19"/>
    <m/>
  </r>
  <r>
    <x v="347"/>
    <s v="Brewer Middle School"/>
    <x v="1"/>
    <x v="1"/>
    <x v="0"/>
    <n v="7"/>
    <m/>
  </r>
  <r>
    <x v="348"/>
    <s v="Fairfield Medical Winnsboro"/>
    <x v="0"/>
    <x v="0"/>
    <x v="0"/>
    <n v="9"/>
    <m/>
  </r>
  <r>
    <x v="348"/>
    <s v="FHC Edgefield"/>
    <x v="0"/>
    <x v="1"/>
    <x v="0"/>
    <n v="9"/>
    <m/>
  </r>
  <r>
    <x v="349"/>
    <s v="Health Care Partners (Conway, SC)"/>
    <x v="2"/>
    <x v="2"/>
    <x v="0"/>
    <n v="20"/>
    <m/>
  </r>
  <r>
    <x v="350"/>
    <s v="CHC MCCormick"/>
    <x v="1"/>
    <x v="1"/>
    <x v="0"/>
    <n v="11"/>
    <m/>
  </r>
  <r>
    <x v="351"/>
    <s v="Little River Medical Center (Loris, SC)"/>
    <x v="2"/>
    <x v="5"/>
    <x v="0"/>
    <n v="16"/>
    <m/>
  </r>
  <r>
    <x v="351"/>
    <s v="FHC Newberry - PTC Newberry"/>
    <x v="0"/>
    <x v="1"/>
    <x v="0"/>
    <n v="1"/>
    <m/>
  </r>
  <r>
    <x v="352"/>
    <s v="HopeHealth Timmonsville (Timmonsville, SC)"/>
    <x v="2"/>
    <x v="5"/>
    <x v="0"/>
    <n v="12"/>
    <m/>
  </r>
  <r>
    <x v="353"/>
    <s v="FHC Edgefield"/>
    <x v="0"/>
    <x v="1"/>
    <x v="0"/>
    <n v="6"/>
    <m/>
  </r>
  <r>
    <x v="354"/>
    <s v="FHC Laurens"/>
    <x v="1"/>
    <x v="1"/>
    <x v="0"/>
    <n v="5"/>
    <m/>
  </r>
  <r>
    <x v="354"/>
    <s v="Fairfield Medical Associates/Winnsboro, SC"/>
    <x v="0"/>
    <x v="0"/>
    <x v="0"/>
    <n v="21"/>
    <m/>
  </r>
  <r>
    <x v="355"/>
    <s v="Penn Center(Beuafort)"/>
    <x v="3"/>
    <x v="8"/>
    <x v="0"/>
    <n v="33"/>
    <s v="9 were prostate cancer screenings"/>
  </r>
  <r>
    <x v="355"/>
    <s v="Bethlemhem Baptist Church"/>
    <x v="1"/>
    <x v="1"/>
    <x v="0"/>
    <n v="1"/>
    <m/>
  </r>
  <r>
    <x v="355"/>
    <s v="St. Paul's AME Church (Irmo, SC)"/>
    <x v="0"/>
    <x v="0"/>
    <x v="0"/>
    <n v="16"/>
    <s v="COMMUNITY EVENT"/>
  </r>
  <r>
    <x v="356"/>
    <s v="FHC Edgefield"/>
    <x v="0"/>
    <x v="1"/>
    <x v="0"/>
    <n v="8"/>
    <m/>
  </r>
  <r>
    <x v="356"/>
    <s v="Dispatcher Health Day 149 W Black St, Rock Hill"/>
    <x v="0"/>
    <x v="0"/>
    <x v="0"/>
    <n v="8"/>
    <m/>
  </r>
  <r>
    <x v="357"/>
    <s v="HopeHealth Florence (Florence, SC)"/>
    <x v="2"/>
    <x v="5"/>
    <x v="0"/>
    <n v="13"/>
    <m/>
  </r>
  <r>
    <x v="358"/>
    <s v="FHC Savannah Lakes "/>
    <x v="1"/>
    <x v="1"/>
    <x v="0"/>
    <n v="1"/>
    <m/>
  </r>
  <r>
    <x v="358"/>
    <s v="Mt. Holly Elementary School- Rock Hill"/>
    <x v="0"/>
    <x v="0"/>
    <x v="0"/>
    <n v="18"/>
    <m/>
  </r>
  <r>
    <x v="359"/>
    <s v="Lonza Pharmaceuticals, Greenwood SC"/>
    <x v="1"/>
    <x v="1"/>
    <x v="0"/>
    <n v="4"/>
    <m/>
  </r>
  <r>
    <x v="360"/>
    <s v="FHC Edgefield"/>
    <x v="0"/>
    <x v="1"/>
    <x v="0"/>
    <n v="10"/>
    <m/>
  </r>
  <r>
    <x v="360"/>
    <s v="Health Care Partners (Conway, SC)"/>
    <x v="2"/>
    <x v="2"/>
    <x v="0"/>
    <n v="22"/>
    <m/>
  </r>
  <r>
    <x v="361"/>
    <s v="FHC South Saluda"/>
    <x v="0"/>
    <x v="1"/>
    <x v="0"/>
    <n v="4"/>
    <m/>
  </r>
  <r>
    <x v="361"/>
    <s v="SCDC Camillie Graham Columbia SC"/>
    <x v="0"/>
    <x v="6"/>
    <x v="0"/>
    <n v="10"/>
    <m/>
  </r>
  <r>
    <x v="362"/>
    <s v="CHC - Pendergrass"/>
    <x v="1"/>
    <x v="1"/>
    <x v="0"/>
    <n v="6"/>
    <m/>
  </r>
  <r>
    <x v="362"/>
    <s v="SCDC Camillie Graham Columbia SC"/>
    <x v="0"/>
    <x v="6"/>
    <x v="0"/>
    <n v="12"/>
    <m/>
  </r>
  <r>
    <x v="363"/>
    <s v="FHC Laurens"/>
    <x v="1"/>
    <x v="1"/>
    <x v="0"/>
    <n v="3"/>
    <m/>
  </r>
  <r>
    <x v="364"/>
    <s v="Harambee Festival Columbia SC"/>
    <x v="0"/>
    <x v="6"/>
    <x v="0"/>
    <n v="8"/>
    <m/>
  </r>
  <r>
    <x v="365"/>
    <s v="Fetter Health Care-Walterboro"/>
    <x v="3"/>
    <x v="6"/>
    <x v="0"/>
    <n v="3"/>
    <m/>
  </r>
  <r>
    <x v="366"/>
    <s v="TJ Bell Fetter Health Care"/>
    <x v="3"/>
    <x v="6"/>
    <x v="0"/>
    <n v="12"/>
    <m/>
  </r>
  <r>
    <x v="366"/>
    <s v="Little River Medical Center - Loris (Loris, SC)"/>
    <x v="2"/>
    <x v="2"/>
    <x v="0"/>
    <n v="16"/>
    <m/>
  </r>
  <r>
    <x v="367"/>
    <s v="Berkley County Goverment"/>
    <x v="3"/>
    <x v="6"/>
    <x v="0"/>
    <n v="8"/>
    <m/>
  </r>
  <r>
    <x v="368"/>
    <s v="Elijah Wright Fetter Health Care"/>
    <x v="3"/>
    <x v="6"/>
    <x v="0"/>
    <n v="6"/>
    <m/>
  </r>
  <r>
    <x v="369"/>
    <s v="FHC Newberry - PTC Newberry"/>
    <x v="0"/>
    <x v="1"/>
    <x v="0"/>
    <n v="4"/>
    <m/>
  </r>
  <r>
    <x v="369"/>
    <s v="CHC Bethany Center"/>
    <x v="1"/>
    <x v="1"/>
    <x v="0"/>
    <n v="16"/>
    <m/>
  </r>
  <r>
    <x v="369"/>
    <s v="Fairfield Medical Associates/Winnsboro, SC"/>
    <x v="0"/>
    <x v="0"/>
    <x v="0"/>
    <n v="19"/>
    <m/>
  </r>
  <r>
    <x v="370"/>
    <s v="Beaufort County Health Department"/>
    <x v="3"/>
    <x v="8"/>
    <x v="0"/>
    <n v="21"/>
    <s v="6 were prostate cancer screenings"/>
  </r>
  <r>
    <x v="371"/>
    <s v="Fetter Health Care Summerville SC"/>
    <x v="3"/>
    <x v="6"/>
    <x v="0"/>
    <n v="15"/>
    <m/>
  </r>
  <r>
    <x v="371"/>
    <s v="Health Care Partners (Conway, SC)"/>
    <x v="2"/>
    <x v="2"/>
    <x v="0"/>
    <n v="23"/>
    <m/>
  </r>
  <r>
    <x v="371"/>
    <s v="FHC Edgefield"/>
    <x v="0"/>
    <x v="1"/>
    <x v="0"/>
    <n v="13"/>
    <m/>
  </r>
  <r>
    <x v="372"/>
    <s v="CHC - Pendergrass"/>
    <x v="1"/>
    <x v="1"/>
    <x v="0"/>
    <n v="7"/>
    <m/>
  </r>
  <r>
    <x v="372"/>
    <s v="Santee Cooper of Moncks Corner"/>
    <x v="3"/>
    <x v="6"/>
    <x v="0"/>
    <n v="8"/>
    <m/>
  </r>
  <r>
    <x v="373"/>
    <s v="Lesslie Elementary School- Rock Hill"/>
    <x v="0"/>
    <x v="0"/>
    <x v="0"/>
    <n v="12"/>
    <m/>
  </r>
  <r>
    <x v="373"/>
    <s v="G-RAD Orangeburg"/>
    <x v="3"/>
    <x v="9"/>
    <x v="0"/>
    <n v="12"/>
    <m/>
  </r>
  <r>
    <x v="373"/>
    <s v="Emerald High School (Greenwood, SC)"/>
    <x v="1"/>
    <x v="1"/>
    <x v="0"/>
    <n v="5"/>
    <m/>
  </r>
  <r>
    <x v="374"/>
    <s v="Nucor Berkerley "/>
    <x v="3"/>
    <x v="6"/>
    <x v="0"/>
    <n v="8"/>
    <m/>
  </r>
  <r>
    <x v="375"/>
    <s v="Fairfield Medical Associates/Winnsboro, SC"/>
    <x v="0"/>
    <x v="0"/>
    <x v="0"/>
    <n v="17"/>
    <m/>
  </r>
  <r>
    <x v="376"/>
    <s v="Mount Moriah Baptist Church Spartanburg"/>
    <x v="1"/>
    <x v="6"/>
    <x v="0"/>
    <n v="9"/>
    <m/>
  </r>
  <r>
    <x v="376"/>
    <s v="HopeHealth (Florence, SC)"/>
    <x v="2"/>
    <x v="5"/>
    <x v="0"/>
    <n v="12"/>
    <m/>
  </r>
  <r>
    <x v="376"/>
    <s v="FHC Edgefield"/>
    <x v="0"/>
    <x v="1"/>
    <x v="0"/>
    <n v="10"/>
    <m/>
  </r>
  <r>
    <x v="377"/>
    <s v="Rosa Gibbs Fetter Health  Berkley"/>
    <x v="3"/>
    <x v="6"/>
    <x v="0"/>
    <n v="7"/>
    <m/>
  </r>
  <r>
    <x v="377"/>
    <s v="Voorhees University Denmark SC"/>
    <x v="3"/>
    <x v="9"/>
    <x v="0"/>
    <n v="5"/>
    <s v="COMMUNITY EVENT"/>
  </r>
  <r>
    <x v="377"/>
    <s v="Northside Middle School (Greenwood, SC)"/>
    <x v="1"/>
    <x v="1"/>
    <x v="0"/>
    <n v="8"/>
    <m/>
  </r>
  <r>
    <x v="378"/>
    <s v="HopeHealth (Timmonsville, SC)"/>
    <x v="2"/>
    <x v="5"/>
    <x v="0"/>
    <n v="12"/>
    <m/>
  </r>
  <r>
    <x v="378"/>
    <s v="TJ Bell Fetter Health "/>
    <x v="3"/>
    <x v="6"/>
    <x v="0"/>
    <n v="3"/>
    <m/>
  </r>
  <r>
    <x v="378"/>
    <s v="Abbeville Medical Center "/>
    <x v="3"/>
    <x v="9"/>
    <x v="0"/>
    <n v="3"/>
    <m/>
  </r>
  <r>
    <x v="379"/>
    <s v="Greenwood Genetic Center (Greenwood, SC)"/>
    <x v="1"/>
    <x v="1"/>
    <x v="0"/>
    <n v="2"/>
    <m/>
  </r>
  <r>
    <x v="380"/>
    <s v="MUSC Orangeburg"/>
    <x v="3"/>
    <x v="6"/>
    <x v="0"/>
    <n v="8"/>
    <m/>
  </r>
  <r>
    <x v="380"/>
    <s v="Cherooke Free Medical Clinic"/>
    <x v="1"/>
    <x v="9"/>
    <x v="0"/>
    <n v="8"/>
    <m/>
  </r>
  <r>
    <x v="380"/>
    <s v="FHC Laurens"/>
    <x v="1"/>
    <x v="1"/>
    <x v="0"/>
    <n v="11"/>
    <m/>
  </r>
  <r>
    <x v="381"/>
    <s v="Medical Ministires Dorchester "/>
    <x v="3"/>
    <x v="6"/>
    <x v="0"/>
    <n v="10"/>
    <m/>
  </r>
  <r>
    <x v="381"/>
    <s v="Fairfield Medical Associates/Winnsboro, SC"/>
    <x v="0"/>
    <x v="0"/>
    <x v="0"/>
    <n v="13"/>
    <m/>
  </r>
  <r>
    <x v="381"/>
    <s v="FHC Edgefield"/>
    <x v="0"/>
    <x v="1"/>
    <x v="0"/>
    <n v="5"/>
    <m/>
  </r>
  <r>
    <x v="382"/>
    <s v="Transitions Homeless Center Columbia SC"/>
    <x v="0"/>
    <x v="10"/>
    <x v="0"/>
    <n v="33"/>
    <m/>
  </r>
  <r>
    <x v="382"/>
    <s v="Volvo Charleston "/>
    <x v="3"/>
    <x v="6"/>
    <x v="0"/>
    <n v="7"/>
    <m/>
  </r>
  <r>
    <x v="382"/>
    <s v="FHC Ware Shoals"/>
    <x v="1"/>
    <x v="1"/>
    <x v="0"/>
    <n v="7"/>
    <m/>
  </r>
  <r>
    <x v="383"/>
    <s v="Health Care Partners (Conway, SC)"/>
    <x v="2"/>
    <x v="2"/>
    <x v="0"/>
    <n v="23"/>
    <m/>
  </r>
  <r>
    <x v="383"/>
    <s v="Volvo Charlelston "/>
    <x v="3"/>
    <x v="6"/>
    <x v="0"/>
    <n v="9"/>
    <m/>
  </r>
  <r>
    <x v="383"/>
    <s v="CHC - Calhoun Falls"/>
    <x v="1"/>
    <x v="1"/>
    <x v="0"/>
    <n v="10"/>
    <m/>
  </r>
  <r>
    <x v="384"/>
    <s v="Volvon Charleston "/>
    <x v="3"/>
    <x v="6"/>
    <x v="0"/>
    <n v="8"/>
    <m/>
  </r>
  <r>
    <x v="384"/>
    <s v="FHC Savannah Lakes "/>
    <x v="1"/>
    <x v="1"/>
    <x v="0"/>
    <n v="5"/>
    <m/>
  </r>
  <r>
    <x v="385"/>
    <s v="Anmed Anderson "/>
    <x v="1"/>
    <x v="9"/>
    <x v="0"/>
    <n v="10"/>
    <m/>
  </r>
  <r>
    <x v="385"/>
    <s v="Fairfield Medical Associates/Winnsboro, SC"/>
    <x v="0"/>
    <x v="0"/>
    <x v="0"/>
    <n v="20"/>
    <m/>
  </r>
  <r>
    <x v="386"/>
    <s v="FHC Edgefield"/>
    <x v="0"/>
    <x v="1"/>
    <x v="0"/>
    <n v="7"/>
    <m/>
  </r>
  <r>
    <x v="387"/>
    <s v="SCDC Leath "/>
    <x v="1"/>
    <x v="6"/>
    <x v="0"/>
    <n v="14"/>
    <m/>
  </r>
  <r>
    <x v="387"/>
    <s v="Barnwell County Health Department "/>
    <x v="0"/>
    <x v="9"/>
    <x v="0"/>
    <n v="5"/>
    <s v="COMMUNITY EVENT"/>
  </r>
  <r>
    <x v="387"/>
    <s v="FHC South Saluda"/>
    <x v="0"/>
    <x v="1"/>
    <x v="0"/>
    <n v="5"/>
    <m/>
  </r>
  <r>
    <x v="387"/>
    <s v="Oak Street Health Greenville"/>
    <x v="1"/>
    <x v="0"/>
    <x v="0"/>
    <n v="15"/>
    <m/>
  </r>
  <r>
    <x v="387"/>
    <s v="Clemson Free Clinic"/>
    <x v="3"/>
    <x v="9"/>
    <x v="0"/>
    <n v="5"/>
    <m/>
  </r>
  <r>
    <x v="388"/>
    <s v="SCDC Leath "/>
    <x v="1"/>
    <x v="6"/>
    <x v="0"/>
    <n v="14"/>
    <m/>
  </r>
  <r>
    <x v="388"/>
    <s v="Greater Greenwood United Ministries"/>
    <x v="1"/>
    <x v="1"/>
    <x v="0"/>
    <n v="4"/>
    <m/>
  </r>
  <r>
    <x v="388"/>
    <s v="Friendship Medical Clinic (Conway, SC)"/>
    <x v="2"/>
    <x v="2"/>
    <x v="0"/>
    <n v="10"/>
    <m/>
  </r>
  <r>
    <x v="389"/>
    <s v="FHC Laurens Laurens, Laurens CO"/>
    <x v="1"/>
    <x v="1"/>
    <x v="0"/>
    <n v="12"/>
    <m/>
  </r>
  <r>
    <x v="390"/>
    <s v="MUSC Orangeburg"/>
    <x v="3"/>
    <x v="6"/>
    <x v="0"/>
    <n v="5"/>
    <m/>
  </r>
  <r>
    <x v="390"/>
    <s v="Fairfield Medical Associates/Winnsboro, SC"/>
    <x v="0"/>
    <x v="0"/>
    <x v="0"/>
    <n v="13"/>
    <m/>
  </r>
  <r>
    <x v="390"/>
    <s v="Oconee Memorial Hospital"/>
    <x v="1"/>
    <x v="11"/>
    <x v="0"/>
    <n v="9"/>
    <m/>
  </r>
  <r>
    <x v="390"/>
    <s v="WESTVIEW Middle School (Greenwood, SC)"/>
    <x v="1"/>
    <x v="1"/>
    <x v="0"/>
    <n v="7"/>
    <m/>
  </r>
  <r>
    <x v="391"/>
    <s v="Consultorio Medico Latino"/>
    <x v="3"/>
    <x v="6"/>
    <x v="0"/>
    <n v="10"/>
    <m/>
  </r>
  <r>
    <x v="391"/>
    <s v="Orangburg County Health Department"/>
    <x v="3"/>
    <x v="9"/>
    <x v="0"/>
    <n v="7"/>
    <s v="COMMUNITY EVENT"/>
  </r>
  <r>
    <x v="391"/>
    <s v="CHC Admin Office Greenwood, SC"/>
    <x v="1"/>
    <x v="1"/>
    <x v="0"/>
    <n v="9"/>
    <m/>
  </r>
  <r>
    <x v="392"/>
    <s v="Wahalla Clinic "/>
    <x v="3"/>
    <x v="9"/>
    <x v="0"/>
    <n v="9"/>
    <m/>
  </r>
  <r>
    <x v="392"/>
    <s v="Health Care Partners (Conway, SC)"/>
    <x v="2"/>
    <x v="2"/>
    <x v="0"/>
    <n v="23"/>
    <m/>
  </r>
  <r>
    <x v="392"/>
    <s v="Little River Medical Center (Loris, SC)"/>
    <x v="2"/>
    <x v="2"/>
    <x v="0"/>
    <n v="18"/>
    <m/>
  </r>
  <r>
    <x v="393"/>
    <s v="Care Team Plus (Conway, SC)"/>
    <x v="2"/>
    <x v="2"/>
    <x v="0"/>
    <n v="14"/>
    <m/>
  </r>
  <r>
    <x v="393"/>
    <s v="The Well Barnwell "/>
    <x v="0"/>
    <x v="9"/>
    <x v="0"/>
    <n v="6"/>
    <m/>
  </r>
  <r>
    <x v="393"/>
    <s v="Oak Street Health Spartanburg"/>
    <x v="1"/>
    <x v="0"/>
    <x v="0"/>
    <n v="12"/>
    <m/>
  </r>
  <r>
    <x v="394"/>
    <s v="NC Links Organzation Orangeburg"/>
    <x v="3"/>
    <x v="6"/>
    <x v="0"/>
    <n v="10"/>
    <m/>
  </r>
  <r>
    <x v="394"/>
    <s v="Fairfield Medical Associates/Winnsboro, SC"/>
    <x v="0"/>
    <x v="0"/>
    <x v="0"/>
    <n v="29"/>
    <m/>
  </r>
  <r>
    <x v="395"/>
    <s v="Pine Ridge Middle School (West Columbia, SC) Women's Health Event"/>
    <x v="0"/>
    <x v="0"/>
    <x v="0"/>
    <n v="5"/>
    <s v="COMMUNITY EVENT (Susan Collier)"/>
  </r>
  <r>
    <x v="396"/>
    <s v="McLeod Family Medicine Timmonsville"/>
    <x v="2"/>
    <x v="5"/>
    <x v="0"/>
    <n v="8"/>
    <m/>
  </r>
  <r>
    <x v="396"/>
    <s v="Holly Hill Health Department"/>
    <x v="3"/>
    <x v="9"/>
    <x v="0"/>
    <m/>
    <s v="COMMUNITY EVENT"/>
  </r>
  <r>
    <x v="396"/>
    <s v="Oak Street Health Columbia"/>
    <x v="0"/>
    <x v="0"/>
    <x v="0"/>
    <n v="11"/>
    <m/>
  </r>
  <r>
    <x v="397"/>
    <s v="Bennetsville, SC"/>
    <x v="2"/>
    <x v="6"/>
    <x v="0"/>
    <n v="12"/>
    <m/>
  </r>
  <r>
    <x v="398"/>
    <s v="Harleyville, SC"/>
    <x v="3"/>
    <x v="6"/>
    <x v="0"/>
    <n v="10"/>
    <m/>
  </r>
  <r>
    <x v="399"/>
    <s v="Bamberg County Health Department "/>
    <x v="3"/>
    <x v="9"/>
    <x v="0"/>
    <n v="5"/>
    <s v="COMMUNITY EVENT"/>
  </r>
  <r>
    <x v="399"/>
    <s v="Hollywood, SC"/>
    <x v="3"/>
    <x v="6"/>
    <x v="0"/>
    <n v="1"/>
    <m/>
  </r>
  <r>
    <x v="400"/>
    <s v="McLeod Family Medicine South Florence"/>
    <x v="2"/>
    <x v="5"/>
    <x v="0"/>
    <n v="10"/>
    <m/>
  </r>
  <r>
    <x v="401"/>
    <s v="Kingstree, SC"/>
    <x v="3"/>
    <x v="6"/>
    <x v="0"/>
    <n v="8"/>
    <m/>
  </r>
  <r>
    <x v="398"/>
    <s v="Fairfield Medical Associates/Winnsboro, SC"/>
    <x v="0"/>
    <x v="0"/>
    <x v="0"/>
    <n v="17"/>
    <m/>
  </r>
  <r>
    <x v="400"/>
    <s v="Health Care Partners"/>
    <x v="2"/>
    <x v="2"/>
    <x v="0"/>
    <n v="13"/>
    <m/>
  </r>
  <r>
    <x v="401"/>
    <s v="Pinner Clinic (Peak, SC)"/>
    <x v="0"/>
    <x v="0"/>
    <x v="0"/>
    <n v="19"/>
    <m/>
  </r>
  <r>
    <x v="402"/>
    <s v="Fairfield Medical Associates/Winnsboro, SC"/>
    <x v="0"/>
    <x v="0"/>
    <x v="0"/>
    <n v="10"/>
    <m/>
  </r>
  <r>
    <x v="403"/>
    <s v="Columbia, SC"/>
    <x v="0"/>
    <x v="6"/>
    <x v="0"/>
    <n v="13"/>
    <m/>
  </r>
  <r>
    <x v="403"/>
    <s v="Allendale Health Department"/>
    <x v="3"/>
    <x v="9"/>
    <x v="0"/>
    <m/>
    <s v="COMMUNITY EVENT"/>
  </r>
  <r>
    <x v="404"/>
    <s v="Columbia, SC"/>
    <x v="0"/>
    <x v="6"/>
    <x v="0"/>
    <n v="10"/>
    <m/>
  </r>
  <r>
    <x v="405"/>
    <s v="LRMC Health Access"/>
    <x v="2"/>
    <x v="2"/>
    <x v="0"/>
    <n v="7"/>
    <m/>
  </r>
  <r>
    <x v="406"/>
    <s v="John's Island"/>
    <x v="3"/>
    <x v="6"/>
    <x v="0"/>
    <n v="1"/>
    <m/>
  </r>
  <r>
    <x v="407"/>
    <s v="Moncks Corner, SC"/>
    <x v="3"/>
    <x v="6"/>
    <x v="0"/>
    <n v="14"/>
    <m/>
  </r>
  <r>
    <x v="407"/>
    <s v="Calhoun Health Department "/>
    <x v="3"/>
    <x v="9"/>
    <x v="0"/>
    <m/>
    <s v="COMMUNITY EVENT"/>
  </r>
  <r>
    <x v="408"/>
    <s v="Health Care Partners"/>
    <x v="2"/>
    <x v="2"/>
    <x v="0"/>
    <n v="21"/>
    <m/>
  </r>
  <r>
    <x v="409"/>
    <s v="LRMC Loris"/>
    <x v="2"/>
    <x v="2"/>
    <x v="0"/>
    <n v="20"/>
    <m/>
  </r>
  <r>
    <x v="410"/>
    <s v="Orangeburg, SC"/>
    <x v="3"/>
    <x v="6"/>
    <x v="0"/>
    <n v="10"/>
    <m/>
  </r>
  <r>
    <x v="410"/>
    <s v="Fairfield Medical Associates/Winnsboro, SC"/>
    <x v="0"/>
    <x v="0"/>
    <x v="0"/>
    <n v="16"/>
    <m/>
  </r>
  <r>
    <x v="411"/>
    <s v="CMC Health Plaza South  (Myrtle Beach, SC)"/>
    <x v="2"/>
    <x v="2"/>
    <x v="0"/>
    <n v="5"/>
    <m/>
  </r>
  <r>
    <x v="412"/>
    <s v="CMC Primary Care (Conway, SC)"/>
    <x v="2"/>
    <x v="2"/>
    <x v="0"/>
    <n v="2"/>
    <m/>
  </r>
  <r>
    <x v="413"/>
    <s v="CMC Primary Care (Conway, SC)"/>
    <x v="2"/>
    <x v="2"/>
    <x v="0"/>
    <n v="4"/>
    <m/>
  </r>
  <r>
    <x v="413"/>
    <s v="Oak Street Health (Greenville, SC)"/>
    <x v="1"/>
    <x v="0"/>
    <x v="0"/>
    <n v="7"/>
    <m/>
  </r>
  <r>
    <x v="414"/>
    <s v="Unity Health on Main (Greenville, SC)"/>
    <x v="1"/>
    <x v="0"/>
    <x v="0"/>
    <n v="17"/>
    <m/>
  </r>
  <r>
    <x v="414"/>
    <s v="CMC Primary Care (Aynor, SC)"/>
    <x v="2"/>
    <x v="2"/>
    <x v="0"/>
    <n v="14"/>
    <m/>
  </r>
  <r>
    <x v="415"/>
    <s v="CMC Primary Care - Myrtle Beach, SC"/>
    <x v="2"/>
    <x v="2"/>
    <x v="0"/>
    <n v="14"/>
    <m/>
  </r>
  <r>
    <x v="415"/>
    <s v="North Central Family Medical Center (Rock Hill, SC)"/>
    <x v="0"/>
    <x v="0"/>
    <x v="0"/>
    <n v="11"/>
    <m/>
  </r>
  <r>
    <x v="416"/>
    <s v="CMC Primary Care (Murrells Inlet, SC)"/>
    <x v="2"/>
    <x v="2"/>
    <x v="0"/>
    <n v="8"/>
    <m/>
  </r>
  <r>
    <x v="417"/>
    <s v="Fairfield Medical Associates (Winnsboro, SC)"/>
    <x v="0"/>
    <x v="0"/>
    <x v="0"/>
    <n v="17"/>
    <m/>
  </r>
  <r>
    <x v="418"/>
    <s v="Fairfield Medical Associates (Winnsboro, SC)"/>
    <x v="0"/>
    <x v="0"/>
    <x v="0"/>
    <n v="9"/>
    <m/>
  </r>
  <r>
    <x v="419"/>
    <s v="FHC (South Saluda, SC)"/>
    <x v="0"/>
    <x v="1"/>
    <x v="0"/>
    <n v="4"/>
    <m/>
  </r>
  <r>
    <x v="420"/>
    <s v="CHC Saluda Family Practice (Saluda, SC)"/>
    <x v="0"/>
    <x v="1"/>
    <x v="0"/>
    <n v="14"/>
    <m/>
  </r>
  <r>
    <x v="421"/>
    <s v="FHC (Edgefield, SC)"/>
    <x v="0"/>
    <x v="1"/>
    <x v="0"/>
    <n v="11"/>
    <m/>
  </r>
  <r>
    <x v="422"/>
    <s v="Fairfield Medical Associates (Winnsboro, SC)"/>
    <x v="0"/>
    <x v="0"/>
    <x v="0"/>
    <n v="7"/>
    <m/>
  </r>
  <r>
    <x v="422"/>
    <s v="FHC (Edgefield, SC)"/>
    <x v="0"/>
    <x v="1"/>
    <x v="0"/>
    <n v="9"/>
    <m/>
  </r>
  <r>
    <x v="422"/>
    <s v="Shifa (Charleston, SC)"/>
    <x v="3"/>
    <x v="6"/>
    <x v="0"/>
    <n v="11"/>
    <s v="COMMUNITY EVENT"/>
  </r>
  <r>
    <x v="423"/>
    <s v="FHC (Edgefield, SC)"/>
    <x v="0"/>
    <x v="1"/>
    <x v="0"/>
    <n v="7"/>
    <m/>
  </r>
  <r>
    <x v="424"/>
    <s v="Fairfield Medical Associates (Winnsboro, SC)"/>
    <x v="0"/>
    <x v="0"/>
    <x v="0"/>
    <n v="12"/>
    <m/>
  </r>
  <r>
    <x v="425"/>
    <s v="Beaufort County Health Department (Beaufort, SC)"/>
    <x v="3"/>
    <x v="6"/>
    <x v="0"/>
    <n v="4"/>
    <s v="COMMUNITY EVENT"/>
  </r>
  <r>
    <x v="426"/>
    <s v="Moncks Corner Health Department (Moncks Corner, SC)"/>
    <x v="3"/>
    <x v="6"/>
    <x v="0"/>
    <n v="9"/>
    <s v="COMMUNITY EVENT"/>
  </r>
  <r>
    <x v="427"/>
    <s v="Emmanuel Baptist Church of James Island (Charleston, SC)"/>
    <x v="3"/>
    <x v="6"/>
    <x v="0"/>
    <n v="5"/>
    <m/>
  </r>
  <r>
    <x v="428"/>
    <m/>
    <x v="1"/>
    <x v="3"/>
    <x v="0"/>
    <n v="284"/>
    <s v="20 total events in July"/>
  </r>
  <r>
    <x v="427"/>
    <s v="Oak Street Health- (Spartanburg, SC)"/>
    <x v="1"/>
    <x v="0"/>
    <x v="0"/>
    <n v="9"/>
    <m/>
  </r>
  <r>
    <x v="429"/>
    <s v="Palmetto Goodwill (Johns Island, SC)"/>
    <x v="3"/>
    <x v="6"/>
    <x v="0"/>
    <n v="3"/>
    <m/>
  </r>
  <r>
    <x v="430"/>
    <s v="Oak Street health- (Greenville, SC)"/>
    <x v="1"/>
    <x v="0"/>
    <x v="0"/>
    <n v="13"/>
    <m/>
  </r>
  <r>
    <x v="430"/>
    <s v="CMC Health Plaza South (Myrtle Beach, SC)"/>
    <x v="2"/>
    <x v="2"/>
    <x v="0"/>
    <n v="9"/>
    <m/>
  </r>
  <r>
    <x v="430"/>
    <s v="FHC Edgefield (Edgefield, SC)"/>
    <x v="0"/>
    <x v="1"/>
    <x v="0"/>
    <n v="7"/>
    <m/>
  </r>
  <r>
    <x v="431"/>
    <s v="CMC Little River (Little River, SC)"/>
    <x v="2"/>
    <x v="2"/>
    <x v="0"/>
    <n v="10"/>
    <m/>
  </r>
  <r>
    <x v="431"/>
    <s v="North Central Family Medical Center (Rock Hill, SC)"/>
    <x v="0"/>
    <x v="0"/>
    <x v="0"/>
    <n v="6"/>
    <m/>
  </r>
  <r>
    <x v="432"/>
    <s v="GGUM - (Saluda, SC)"/>
    <x v="0"/>
    <x v="1"/>
    <x v="0"/>
    <n v="2"/>
    <m/>
  </r>
  <r>
    <x v="433"/>
    <s v="FHC - (Savannah Lakes, SC)"/>
    <x v="1"/>
    <x v="1"/>
    <x v="0"/>
    <n v="4"/>
    <m/>
  </r>
  <r>
    <x v="434"/>
    <s v="FHC (Newberry, SC)"/>
    <x v="0"/>
    <x v="1"/>
    <x v="0"/>
    <n v="5"/>
    <m/>
  </r>
  <r>
    <x v="435"/>
    <s v="CMC Aynor Family Medicine (Aynor, SC)"/>
    <x v="2"/>
    <x v="2"/>
    <x v="0"/>
    <n v="5"/>
    <m/>
  </r>
  <r>
    <x v="435"/>
    <s v="Walterboro FHC (Walterboro, SC)"/>
    <x v="3"/>
    <x v="6"/>
    <x v="0"/>
    <n v="10"/>
    <m/>
  </r>
  <r>
    <x v="435"/>
    <s v="FHC - (Edgefield, SC)"/>
    <x v="0"/>
    <x v="1"/>
    <x v="0"/>
    <n v="13"/>
    <m/>
  </r>
  <r>
    <x v="436"/>
    <s v="CMC Primary Care (Conway, SC)"/>
    <x v="2"/>
    <x v="2"/>
    <x v="0"/>
    <n v="6"/>
    <m/>
  </r>
  <r>
    <x v="436"/>
    <s v="Women and Children Family Health Center (City?)"/>
    <x v="3"/>
    <x v="6"/>
    <x v="0"/>
    <n v="10"/>
    <m/>
  </r>
  <r>
    <x v="436"/>
    <s v="Self Regional Family Healthcare (Greenwood, SC)"/>
    <x v="1"/>
    <x v="1"/>
    <x v="0"/>
    <n v="5"/>
    <m/>
  </r>
  <r>
    <x v="437"/>
    <s v="CMC Towne Center (Carolina Forest, SC)"/>
    <x v="2"/>
    <x v="2"/>
    <x v="0"/>
    <n v="5"/>
    <m/>
  </r>
  <r>
    <x v="437"/>
    <s v="North Central Family Medical Center  (Chester, SC)"/>
    <x v="0"/>
    <x v="0"/>
    <x v="0"/>
    <n v="14"/>
    <m/>
  </r>
  <r>
    <x v="438"/>
    <s v="CMC Primary Care (Conway, SC)"/>
    <x v="2"/>
    <x v="2"/>
    <x v="0"/>
    <n v="2"/>
    <m/>
  </r>
  <r>
    <x v="438"/>
    <s v="Family Medicine (Winnsboro)"/>
    <x v="0"/>
    <x v="12"/>
    <x v="0"/>
    <m/>
    <m/>
  </r>
  <r>
    <x v="439"/>
    <s v="Fairfield Medical Associates (Winnsboro, SC)"/>
    <x v="0"/>
    <x v="0"/>
    <x v="0"/>
    <n v="13"/>
    <m/>
  </r>
  <r>
    <x v="440"/>
    <s v="FHC - (Edgefield, SC)"/>
    <x v="0"/>
    <x v="1"/>
    <x v="0"/>
    <n v="14"/>
    <m/>
  </r>
  <r>
    <x v="440"/>
    <s v="Sullivan Middle School Mammo Event (Rock Hill, SC)"/>
    <x v="0"/>
    <x v="0"/>
    <x v="0"/>
    <n v="21"/>
    <m/>
  </r>
  <r>
    <x v="441"/>
    <s v="Murrells Inlet, SC"/>
    <x v="2"/>
    <x v="2"/>
    <x v="0"/>
    <n v="10"/>
    <m/>
  </r>
  <r>
    <x v="441"/>
    <s v="FHC - (Saluda, SC)"/>
    <x v="0"/>
    <x v="1"/>
    <x v="0"/>
    <n v="4"/>
    <m/>
  </r>
  <r>
    <x v="442"/>
    <s v="OB/GYN (Columbia, SC)"/>
    <x v="0"/>
    <x v="12"/>
    <x v="0"/>
    <m/>
    <m/>
  </r>
  <r>
    <x v="442"/>
    <s v="Oak Street Health, Columbia, SC"/>
    <x v="0"/>
    <x v="0"/>
    <x v="0"/>
    <n v="19"/>
    <m/>
  </r>
  <r>
    <x v="443"/>
    <s v="Fairfield Wellness Center, (Winnsboro, SC)"/>
    <x v="0"/>
    <x v="0"/>
    <x v="0"/>
    <n v="10"/>
    <m/>
  </r>
  <r>
    <x v="444"/>
    <s v="FHC - (Edgefield, SC)"/>
    <x v="0"/>
    <x v="1"/>
    <x v="0"/>
    <n v="9"/>
    <m/>
  </r>
  <r>
    <x v="445"/>
    <s v="FHC - (Newberry, SC)"/>
    <x v="0"/>
    <x v="1"/>
    <x v="0"/>
    <n v="2"/>
    <m/>
  </r>
  <r>
    <x v="446"/>
    <s v="Fairfield Wellness Center, (Winnsboro, SC)"/>
    <x v="0"/>
    <x v="0"/>
    <x v="0"/>
    <n v="20"/>
    <m/>
  </r>
  <r>
    <x v="447"/>
    <m/>
    <x v="1"/>
    <x v="3"/>
    <x v="0"/>
    <n v="292"/>
    <s v="18 total events"/>
  </r>
  <r>
    <x v="448"/>
    <s v="ICC (Gaffney, SC)"/>
    <x v="1"/>
    <x v="3"/>
    <x v="0"/>
    <m/>
    <m/>
  </r>
  <r>
    <x v="448"/>
    <s v="Family and Internal Medicine (Boiling Springs, SC)"/>
    <x v="1"/>
    <x v="12"/>
    <x v="0"/>
    <m/>
    <m/>
  </r>
  <r>
    <x v="448"/>
    <s v="FHC - Edgefield"/>
    <x v="0"/>
    <x v="1"/>
    <x v="0"/>
    <n v="4"/>
    <m/>
  </r>
  <r>
    <x v="449"/>
    <s v="ICC Pelham"/>
    <x v="1"/>
    <x v="3"/>
    <x v="0"/>
    <m/>
    <m/>
  </r>
  <r>
    <x v="449"/>
    <s v="Family Medicine (Greer, SC)"/>
    <x v="1"/>
    <x v="12"/>
    <x v="0"/>
    <m/>
    <m/>
  </r>
  <r>
    <x v="450"/>
    <s v="MGC Family Medicine (Duncan, SC)"/>
    <x v="1"/>
    <x v="3"/>
    <x v="0"/>
    <m/>
    <m/>
  </r>
  <r>
    <x v="451"/>
    <s v="MGC Family Medicine (Landrum, SC)"/>
    <x v="1"/>
    <x v="3"/>
    <x v="0"/>
    <m/>
    <m/>
  </r>
  <r>
    <x v="451"/>
    <s v="Liberty Family Care (City?)"/>
    <x v="1"/>
    <x v="12"/>
    <x v="0"/>
    <m/>
    <m/>
  </r>
  <r>
    <x v="451"/>
    <s v="HCP Conway (Conway, SC)"/>
    <x v="2"/>
    <x v="2"/>
    <x v="0"/>
    <n v="21"/>
    <m/>
  </r>
  <r>
    <x v="451"/>
    <s v="FHC - Laurens"/>
    <x v="1"/>
    <x v="1"/>
    <x v="0"/>
    <n v="6"/>
    <m/>
  </r>
  <r>
    <x v="451"/>
    <s v="Young Women's Auxiliary of Manning Baptist Church (Dillon, SC)"/>
    <x v="2"/>
    <x v="5"/>
    <x v="0"/>
    <m/>
    <m/>
  </r>
  <r>
    <x v="451"/>
    <s v="Fairfield Wellness Center, (Winnsboro, SC)"/>
    <x v="0"/>
    <x v="0"/>
    <x v="0"/>
    <n v="13"/>
    <m/>
  </r>
  <r>
    <x v="452"/>
    <s v="FHC - Edgefield"/>
    <x v="0"/>
    <x v="1"/>
    <x v="0"/>
    <n v="13"/>
    <m/>
  </r>
  <r>
    <x v="452"/>
    <s v="McLeod Family Medicine (Darlington, SC)"/>
    <x v="2"/>
    <x v="5"/>
    <x v="0"/>
    <m/>
    <m/>
  </r>
  <r>
    <x v="453"/>
    <s v="MGC Family Medicine (Inman, SC)"/>
    <x v="1"/>
    <x v="3"/>
    <x v="0"/>
    <m/>
    <m/>
  </r>
  <r>
    <x v="453"/>
    <s v="North Central Family Medical Center - (Rock Hill, SC)"/>
    <x v="0"/>
    <x v="0"/>
    <x v="0"/>
    <n v="9"/>
    <m/>
  </r>
  <r>
    <x v="454"/>
    <s v="Simpsonville Family Medicine (Simpsonville, SC)"/>
    <x v="1"/>
    <x v="12"/>
    <x v="0"/>
    <m/>
    <m/>
  </r>
  <r>
    <x v="454"/>
    <s v="McLeod Family Medicine South (Florence, SC)"/>
    <x v="2"/>
    <x v="5"/>
    <x v="0"/>
    <m/>
    <m/>
  </r>
  <r>
    <x v="454"/>
    <s v="MGC Milestone Family Medicine (Greenville, SC)"/>
    <x v="1"/>
    <x v="3"/>
    <x v="0"/>
    <m/>
    <m/>
  </r>
  <r>
    <x v="454"/>
    <s v="Affinity Health Center (Rock Hill, SC)"/>
    <x v="0"/>
    <x v="0"/>
    <x v="0"/>
    <n v="13"/>
    <m/>
  </r>
  <r>
    <x v="454"/>
    <s v="Woodfield Elementary (Greenwood, SC)"/>
    <x v="1"/>
    <x v="1"/>
    <x v="0"/>
    <n v="4"/>
    <m/>
  </r>
  <r>
    <x v="455"/>
    <s v="Travelers Rest Family Medicine (Travelers Rest, SC)"/>
    <x v="1"/>
    <x v="12"/>
    <x v="0"/>
    <m/>
    <m/>
  </r>
  <r>
    <x v="455"/>
    <s v="MCG Family Medicine (Pacolet, SC)"/>
    <x v="1"/>
    <x v="3"/>
    <x v="0"/>
    <m/>
    <m/>
  </r>
  <r>
    <x v="455"/>
    <s v="Affinity Health Center (Rock Hill, SC)"/>
    <x v="0"/>
    <x v="0"/>
    <x v="0"/>
    <n v="17"/>
    <m/>
  </r>
  <r>
    <x v="455"/>
    <s v="FHC - Savannah Lakes"/>
    <x v="1"/>
    <x v="1"/>
    <x v="0"/>
    <n v="3"/>
    <m/>
  </r>
  <r>
    <x v="456"/>
    <s v="Palmetto Medical Associates (Duncan, SC)"/>
    <x v="1"/>
    <x v="12"/>
    <x v="0"/>
    <m/>
    <m/>
  </r>
  <r>
    <x v="457"/>
    <s v="CHC (McCormick, SC)"/>
    <x v="1"/>
    <x v="1"/>
    <x v="0"/>
    <n v="9"/>
    <m/>
  </r>
  <r>
    <x v="458"/>
    <s v="Mcleod Family Medicine (Darlington, SC)"/>
    <x v="2"/>
    <x v="13"/>
    <x v="0"/>
    <m/>
    <m/>
  </r>
  <r>
    <x v="458"/>
    <s v="FHC - (Edgefield, SC)"/>
    <x v="0"/>
    <x v="1"/>
    <x v="0"/>
    <n v="10"/>
    <m/>
  </r>
  <r>
    <x v="458"/>
    <s v="CMC Center for Family Medicine (Gaffney, SC)"/>
    <x v="1"/>
    <x v="3"/>
    <x v="0"/>
    <m/>
    <m/>
  </r>
  <r>
    <x v="459"/>
    <s v="FHC - South Saluda"/>
    <x v="0"/>
    <x v="1"/>
    <x v="0"/>
    <n v="9"/>
    <m/>
  </r>
  <r>
    <x v="460"/>
    <s v="Keystone Family Medicine (Simpsonville, SC)"/>
    <x v="1"/>
    <x v="12"/>
    <x v="0"/>
    <m/>
    <m/>
  </r>
  <r>
    <x v="460"/>
    <s v="City of Newberry (Newberry, SC)"/>
    <x v="0"/>
    <x v="1"/>
    <x v="0"/>
    <n v="7"/>
    <m/>
  </r>
  <r>
    <x v="461"/>
    <s v="SMC Center for Family Medicine"/>
    <x v="1"/>
    <x v="3"/>
    <x v="0"/>
    <m/>
    <m/>
  </r>
  <r>
    <x v="461"/>
    <s v="FHC - Laurens"/>
    <x v="1"/>
    <x v="1"/>
    <x v="0"/>
    <n v="9"/>
    <m/>
  </r>
  <r>
    <x v="461"/>
    <s v="MGC Family Medicine (Duncan, SC)"/>
    <x v="1"/>
    <x v="3"/>
    <x v="0"/>
    <m/>
    <m/>
  </r>
  <r>
    <x v="461"/>
    <s v="LRMC Health Access (Myrtle Beach, SC)"/>
    <x v="2"/>
    <x v="2"/>
    <x v="0"/>
    <n v="12"/>
    <m/>
  </r>
  <r>
    <x v="462"/>
    <s v="Easley Family Medicine (Easley, SC)"/>
    <x v="1"/>
    <x v="12"/>
    <x v="0"/>
    <m/>
    <m/>
  </r>
  <r>
    <x v="462"/>
    <s v="MGC Family Medicine (Landrum, SC)"/>
    <x v="1"/>
    <x v="3"/>
    <x v="0"/>
    <m/>
    <m/>
  </r>
  <r>
    <x v="463"/>
    <s v="HCP (Conway, SC)"/>
    <x v="2"/>
    <x v="2"/>
    <x v="0"/>
    <n v="20"/>
    <m/>
  </r>
  <r>
    <x v="463"/>
    <s v="McLeod Family Medicine (Darlington, SC)"/>
    <x v="2"/>
    <x v="5"/>
    <x v="0"/>
    <m/>
    <m/>
  </r>
  <r>
    <x v="463"/>
    <s v="LMC (Swansea, SC)"/>
    <x v="0"/>
    <x v="14"/>
    <x v="0"/>
    <m/>
    <m/>
  </r>
  <r>
    <x v="464"/>
    <s v="LRMC (Loris, SC)"/>
    <x v="2"/>
    <x v="2"/>
    <x v="0"/>
    <n v="15"/>
    <m/>
  </r>
  <r>
    <x v="465"/>
    <s v="Palmetto Adult Medicine (Sumter, SC)"/>
    <x v="2"/>
    <x v="5"/>
    <x v="0"/>
    <m/>
    <m/>
  </r>
  <r>
    <x v="466"/>
    <s v="McLeod Family Medicine (Johnsonville, SC)"/>
    <x v="2"/>
    <x v="5"/>
    <x v="0"/>
    <m/>
    <m/>
  </r>
  <r>
    <x v="465"/>
    <s v="MGC Family Medicine (Inman, SC)"/>
    <x v="1"/>
    <x v="3"/>
    <x v="0"/>
    <m/>
    <m/>
  </r>
  <r>
    <x v="465"/>
    <s v="Family Medicine (Ballentine, SC)"/>
    <x v="0"/>
    <x v="12"/>
    <x v="0"/>
    <m/>
    <m/>
  </r>
  <r>
    <x v="465"/>
    <s v="Friendship (Conway, SC)"/>
    <x v="2"/>
    <x v="2"/>
    <x v="0"/>
    <n v="4"/>
    <m/>
  </r>
  <r>
    <x v="465"/>
    <s v="GGUM  (Greenwood, SC)"/>
    <x v="1"/>
    <x v="1"/>
    <x v="0"/>
    <n v="7"/>
    <m/>
  </r>
  <r>
    <x v="466"/>
    <s v="FHC (Newberry, SC)"/>
    <x v="0"/>
    <x v="1"/>
    <x v="0"/>
    <n v="1"/>
    <m/>
  </r>
  <r>
    <x v="466"/>
    <s v="McLeod Family Medicine (Johnsonville, SC)"/>
    <x v="2"/>
    <x v="5"/>
    <x v="0"/>
    <m/>
    <m/>
  </r>
  <r>
    <x v="467"/>
    <s v="MGC Family Medicine (Woodruff, SC)"/>
    <x v="1"/>
    <x v="3"/>
    <x v="0"/>
    <m/>
    <m/>
  </r>
  <r>
    <x v="467"/>
    <s v="LMC Northeast (Columbia, SC)"/>
    <x v="0"/>
    <x v="14"/>
    <x v="0"/>
    <m/>
    <m/>
  </r>
  <r>
    <x v="468"/>
    <s v="Healthy Me Healthy SC (City?)"/>
    <x v="3"/>
    <x v="6"/>
    <x v="0"/>
    <n v="11"/>
    <m/>
  </r>
  <r>
    <x v="469"/>
    <s v="Summerville Family Health Center (Summerville, SC)"/>
    <x v="3"/>
    <x v="6"/>
    <x v="0"/>
    <n v="7"/>
    <m/>
  </r>
  <r>
    <x v="469"/>
    <s v="HCP (Conway, SC)"/>
    <x v="2"/>
    <x v="2"/>
    <x v="0"/>
    <n v="22"/>
    <m/>
  </r>
  <r>
    <x v="470"/>
    <s v="McLeod Family Medicine (Timmonsville, SC)"/>
    <x v="2"/>
    <x v="5"/>
    <x v="0"/>
    <m/>
    <m/>
  </r>
  <r>
    <x v="470"/>
    <s v="Family and Internal Medicine (Boiling Springs, SC)"/>
    <x v="1"/>
    <x v="12"/>
    <x v="0"/>
    <m/>
    <m/>
  </r>
  <r>
    <x v="470"/>
    <s v="ICC (Gaffney, SC)"/>
    <x v="1"/>
    <x v="3"/>
    <x v="0"/>
    <m/>
    <m/>
  </r>
  <r>
    <x v="470"/>
    <s v="Careteam"/>
    <x v="2"/>
    <x v="2"/>
    <x v="0"/>
    <n v="14"/>
    <m/>
  </r>
  <r>
    <x v="470"/>
    <s v="MUSC (St. Matthews)"/>
    <x v="3"/>
    <x v="15"/>
    <x v="0"/>
    <m/>
    <m/>
  </r>
  <r>
    <x v="471"/>
    <s v="MUSC (Holly Hill, SC)"/>
    <x v="3"/>
    <x v="15"/>
    <x v="0"/>
    <m/>
    <m/>
  </r>
  <r>
    <x v="471"/>
    <s v="Folly Beach Exchange Club (Charleston, SC)"/>
    <x v="3"/>
    <x v="6"/>
    <x v="0"/>
    <n v="5"/>
    <m/>
  </r>
  <r>
    <x v="471"/>
    <s v="Family Medicine (Greer, SC)"/>
    <x v="1"/>
    <x v="12"/>
    <x v="0"/>
    <m/>
    <m/>
  </r>
  <r>
    <x v="471"/>
    <s v="Francis marion University (Florence, SC)"/>
    <x v="2"/>
    <x v="5"/>
    <x v="0"/>
    <m/>
    <m/>
  </r>
  <r>
    <x v="471"/>
    <s v="ICC Pelham"/>
    <x v="1"/>
    <x v="3"/>
    <x v="0"/>
    <m/>
    <m/>
  </r>
  <r>
    <x v="472"/>
    <s v="Chesterfield County (Chesterfield, SC)"/>
    <x v="2"/>
    <x v="5"/>
    <x v="0"/>
    <m/>
    <m/>
  </r>
  <r>
    <x v="472"/>
    <s v="MGC Family Medicine (Duncan, SC)"/>
    <x v="1"/>
    <x v="3"/>
    <x v="0"/>
    <m/>
    <m/>
  </r>
  <r>
    <x v="472"/>
    <s v="LPL Financial (Fort Mills, SC)"/>
    <x v="0"/>
    <x v="0"/>
    <x v="0"/>
    <n v="26"/>
    <m/>
  </r>
  <r>
    <x v="473"/>
    <s v="MGC Family Medicine (Landrum, SC)"/>
    <x v="1"/>
    <x v="3"/>
    <x v="0"/>
    <m/>
    <m/>
  </r>
  <r>
    <x v="473"/>
    <s v="Liberty Family Care (City?)"/>
    <x v="1"/>
    <x v="12"/>
    <x v="0"/>
    <m/>
    <m/>
  </r>
  <r>
    <x v="473"/>
    <s v="Sandhills Medical Foundaton (Lugoff, SC)"/>
    <x v="0"/>
    <x v="0"/>
    <x v="0"/>
    <n v="21"/>
    <m/>
  </r>
  <r>
    <x v="473"/>
    <s v="LMC (Swansea, SC)"/>
    <x v="0"/>
    <x v="14"/>
    <x v="0"/>
    <m/>
    <m/>
  </r>
  <r>
    <x v="474"/>
    <s v="CCHP (Rock Hill, SC)"/>
    <x v="0"/>
    <x v="0"/>
    <x v="0"/>
    <n v="17"/>
    <m/>
  </r>
  <r>
    <x v="474"/>
    <s v="McLeod Family Medicine (Darlington, SC)"/>
    <x v="2"/>
    <x v="5"/>
    <x v="0"/>
    <m/>
    <m/>
  </r>
  <r>
    <x v="474"/>
    <s v="LMC (Batesburg, SC)"/>
    <x v="0"/>
    <x v="14"/>
    <x v="0"/>
    <m/>
    <m/>
  </r>
  <r>
    <x v="475"/>
    <s v="BBEMC (Denmark, SC)"/>
    <x v="3"/>
    <x v="15"/>
    <x v="0"/>
    <m/>
    <m/>
  </r>
  <r>
    <x v="475"/>
    <s v="Moutain Lakes Family Medicine (Seneca, SC)"/>
    <x v="1"/>
    <x v="12"/>
    <x v="0"/>
    <m/>
    <m/>
  </r>
  <r>
    <x v="475"/>
    <s v="Family and Internal Medicine (Seneca, SC)"/>
    <x v="1"/>
    <x v="12"/>
    <x v="0"/>
    <m/>
    <m/>
  </r>
  <r>
    <x v="475"/>
    <s v="Charleston County DPH (North Charleston, SC)"/>
    <x v="3"/>
    <x v="6"/>
    <x v="0"/>
    <n v="14"/>
    <m/>
  </r>
  <r>
    <x v="475"/>
    <s v="Trendz Salon (Darlington, SC)"/>
    <x v="2"/>
    <x v="5"/>
    <x v="0"/>
    <m/>
    <m/>
  </r>
  <r>
    <x v="476"/>
    <s v="MGC Milestone Family Medicine (Greenville, SC)"/>
    <x v="1"/>
    <x v="3"/>
    <x v="0"/>
    <m/>
    <m/>
  </r>
  <r>
    <x v="476"/>
    <s v="Simpsonville Family Medicine (Simpsonville, SC)"/>
    <x v="1"/>
    <x v="12"/>
    <x v="0"/>
    <m/>
    <m/>
  </r>
  <r>
    <x v="476"/>
    <s v="McLeod family Medicine South (Florence, SC)"/>
    <x v="2"/>
    <x v="5"/>
    <x v="0"/>
    <m/>
    <m/>
  </r>
  <r>
    <x v="476"/>
    <s v="MGC Family Medicine (Inman, SC)"/>
    <x v="1"/>
    <x v="3"/>
    <x v="0"/>
    <m/>
    <m/>
  </r>
  <r>
    <x v="476"/>
    <s v="Pelion Family Practice (Pelion, SC)"/>
    <x v="0"/>
    <x v="14"/>
    <x v="0"/>
    <m/>
    <m/>
  </r>
  <r>
    <x v="476"/>
    <s v="Fuji (Greenwood, SC)"/>
    <x v="1"/>
    <x v="1"/>
    <x v="0"/>
    <n v="11"/>
    <m/>
  </r>
  <r>
    <x v="477"/>
    <s v="McLeod Primary Care (Turbeville, SC) "/>
    <x v="2"/>
    <x v="5"/>
    <x v="0"/>
    <m/>
    <m/>
  </r>
  <r>
    <x v="477"/>
    <s v="Travelers Rest Family Medicine (Travelers Rest, SC)"/>
    <x v="1"/>
    <x v="12"/>
    <x v="0"/>
    <m/>
    <m/>
  </r>
  <r>
    <x v="477"/>
    <s v="Columbia Medical Group (Columbia, SC)"/>
    <x v="0"/>
    <x v="14"/>
    <x v="0"/>
    <m/>
    <m/>
  </r>
  <r>
    <x v="477"/>
    <s v="Bibleway Church (Columbia, SC)"/>
    <x v="0"/>
    <x v="16"/>
    <x v="0"/>
    <m/>
    <m/>
  </r>
  <r>
    <x v="478"/>
    <s v="Marion County Sheriff's Office (Marion, SC)"/>
    <x v="2"/>
    <x v="5"/>
    <x v="0"/>
    <m/>
    <m/>
  </r>
  <r>
    <x v="478"/>
    <s v="FHC (Edgefeld, SC)"/>
    <x v="1"/>
    <x v="1"/>
    <x v="0"/>
    <n v="8"/>
    <m/>
  </r>
  <r>
    <x v="478"/>
    <s v="Wellness Center (Fairfield, SC)"/>
    <x v="0"/>
    <x v="0"/>
    <x v="0"/>
    <n v="27"/>
    <m/>
  </r>
  <r>
    <x v="479"/>
    <s v="CMC Center for Family Medicine (Gaffney, SC)"/>
    <x v="1"/>
    <x v="3"/>
    <x v="0"/>
    <m/>
    <m/>
  </r>
  <r>
    <x v="479"/>
    <s v="McLeod Family Medicine (Darlington, SC)"/>
    <x v="2"/>
    <x v="5"/>
    <x v="0"/>
    <m/>
    <m/>
  </r>
  <r>
    <x v="479"/>
    <s v="LMC (Swansea, SC)"/>
    <x v="0"/>
    <x v="14"/>
    <x v="0"/>
    <m/>
    <m/>
  </r>
  <r>
    <x v="480"/>
    <s v="Movement Mortgage (Indian Land, SC)"/>
    <x v="0"/>
    <x v="0"/>
    <x v="0"/>
    <n v="23"/>
    <m/>
  </r>
  <r>
    <x v="480"/>
    <s v="Fuji (Greenwood, SC)"/>
    <x v="1"/>
    <x v="1"/>
    <x v="0"/>
    <n v="15"/>
    <m/>
  </r>
  <r>
    <x v="480"/>
    <s v="MUSC (Bowman, SC)"/>
    <x v="3"/>
    <x v="15"/>
    <x v="0"/>
    <m/>
    <m/>
  </r>
  <r>
    <x v="480"/>
    <s v="LMC White Knoll (Lexington, SC)"/>
    <x v="0"/>
    <x v="14"/>
    <x v="0"/>
    <m/>
    <m/>
  </r>
  <r>
    <x v="481"/>
    <s v="Internal Medicine Associateds (Greenville, SC)"/>
    <x v="1"/>
    <x v="12"/>
    <x v="0"/>
    <m/>
    <m/>
  </r>
  <r>
    <x v="482"/>
    <s v="MGC Family Medicine (Duncan, SC)"/>
    <x v="1"/>
    <x v="3"/>
    <x v="0"/>
    <m/>
    <m/>
  </r>
  <r>
    <x v="482"/>
    <s v="FHC - Laurens"/>
    <x v="1"/>
    <x v="1"/>
    <x v="0"/>
    <n v="9"/>
    <m/>
  </r>
  <r>
    <x v="482"/>
    <s v="Union Health Department"/>
    <x v="1"/>
    <x v="0"/>
    <x v="0"/>
    <n v="12"/>
    <s v="COMMUNITY EVENT"/>
  </r>
  <r>
    <x v="482"/>
    <s v="LRMC Health Access"/>
    <x v="2"/>
    <x v="2"/>
    <x v="0"/>
    <n v="9"/>
    <m/>
  </r>
  <r>
    <x v="483"/>
    <s v="Easley Family Medicine (Easley, SC)"/>
    <x v="1"/>
    <x v="12"/>
    <x v="0"/>
    <m/>
    <m/>
  </r>
  <r>
    <x v="483"/>
    <s v="Sand Hill United Methodist Church (Ridgeville, SC)"/>
    <x v="3"/>
    <x v="6"/>
    <x v="0"/>
    <n v="12"/>
    <m/>
  </r>
  <r>
    <x v="483"/>
    <s v="MGC Family Medicine (Landrum, SC)"/>
    <x v="1"/>
    <x v="3"/>
    <x v="0"/>
    <m/>
    <m/>
  </r>
  <r>
    <x v="483"/>
    <s v="Omega Tau Omega - YMCA (Fort Mill, SC)"/>
    <x v="0"/>
    <x v="0"/>
    <x v="0"/>
    <n v="12"/>
    <m/>
  </r>
  <r>
    <x v="483"/>
    <s v="YMCA (Irmo, SC)"/>
    <x v="0"/>
    <x v="1"/>
    <x v="0"/>
    <n v="9"/>
    <m/>
  </r>
  <r>
    <x v="484"/>
    <s v="Trinity Baptist Church (Rock Hill, SC)"/>
    <x v="0"/>
    <x v="0"/>
    <x v="0"/>
    <n v="22"/>
    <m/>
  </r>
  <r>
    <x v="485"/>
    <s v="Health Care Partners"/>
    <x v="2"/>
    <x v="2"/>
    <x v="0"/>
    <n v="18"/>
    <m/>
  </r>
  <r>
    <x v="485"/>
    <s v="Church of Christ at Azalea Dr. (Charleston, SC)"/>
    <x v="3"/>
    <x v="6"/>
    <x v="0"/>
    <n v="15"/>
    <m/>
  </r>
  <r>
    <x v="485"/>
    <s v="FHC - Edgefield"/>
    <x v="0"/>
    <x v="1"/>
    <x v="0"/>
    <n v="15"/>
    <m/>
  </r>
  <r>
    <x v="485"/>
    <s v="LMC (Gilbert, SC)"/>
    <x v="0"/>
    <x v="14"/>
    <x v="0"/>
    <m/>
    <m/>
  </r>
  <r>
    <x v="486"/>
    <s v="MUSC (Branchville, SC)"/>
    <x v="3"/>
    <x v="15"/>
    <x v="0"/>
    <m/>
    <m/>
  </r>
  <r>
    <x v="487"/>
    <s v="MUSC (Santee, SC)"/>
    <x v="3"/>
    <x v="15"/>
    <x v="0"/>
    <m/>
    <m/>
  </r>
  <r>
    <x v="487"/>
    <s v="Ninety Six Primary (Ninety Six, SC)"/>
    <x v="1"/>
    <x v="1"/>
    <x v="0"/>
    <n v="5"/>
    <m/>
  </r>
  <r>
    <x v="487"/>
    <s v="Family Medicine (Ballentine, SC)"/>
    <x v="0"/>
    <x v="16"/>
    <x v="0"/>
    <m/>
    <m/>
  </r>
  <r>
    <x v="488"/>
    <s v="Advanced Family Medicine (Clinton, SC)"/>
    <x v="1"/>
    <x v="12"/>
    <x v="0"/>
    <m/>
    <m/>
  </r>
  <r>
    <x v="488"/>
    <s v="Palmetto Goodwill (Johns Island, SC)"/>
    <x v="3"/>
    <x v="6"/>
    <x v="0"/>
    <n v="7"/>
    <m/>
  </r>
  <r>
    <x v="488"/>
    <s v="McLeod Family Medicine (Johnsonville, SC)"/>
    <x v="2"/>
    <x v="5"/>
    <x v="0"/>
    <m/>
    <m/>
  </r>
  <r>
    <x v="488"/>
    <s v="LMC Northeast (Columbia, SC)"/>
    <x v="0"/>
    <x v="14"/>
    <x v="0"/>
    <m/>
    <m/>
  </r>
  <r>
    <x v="488"/>
    <s v="Samsung Home Appliance Manufacturing Plant"/>
    <x v="1"/>
    <x v="1"/>
    <x v="0"/>
    <n v="13"/>
    <m/>
  </r>
  <r>
    <x v="489"/>
    <s v="MGC Family Medicine (Woodruff, SC)"/>
    <x v="1"/>
    <x v="3"/>
    <x v="0"/>
    <m/>
    <m/>
  </r>
  <r>
    <x v="489"/>
    <s v="Hudson Nissan (Charleston, SC)"/>
    <x v="3"/>
    <x v="6"/>
    <x v="0"/>
    <n v="17"/>
    <m/>
  </r>
  <r>
    <x v="489"/>
    <s v="Sandhills Medical Foundation (Sumter, SC)"/>
    <x v="2"/>
    <x v="0"/>
    <x v="0"/>
    <n v="18"/>
    <m/>
  </r>
  <r>
    <x v="490"/>
    <s v="Mimosas &amp; Mammograms Eau Claire (Columbia, SC)"/>
    <x v="0"/>
    <x v="0"/>
    <x v="0"/>
    <n v="16"/>
    <m/>
  </r>
  <r>
    <x v="491"/>
    <s v="Health Care Partners"/>
    <x v="2"/>
    <x v="2"/>
    <x v="0"/>
    <n v="21"/>
    <m/>
  </r>
  <r>
    <x v="491"/>
    <s v="LMC (Swansea, SC)"/>
    <x v="0"/>
    <x v="14"/>
    <x v="0"/>
    <m/>
    <m/>
  </r>
  <r>
    <x v="491"/>
    <s v="FHC - Edgefield"/>
    <x v="0"/>
    <x v="1"/>
    <x v="0"/>
    <n v="19"/>
    <m/>
  </r>
  <r>
    <x v="492"/>
    <s v="LRMC (Loris, SC)"/>
    <x v="2"/>
    <x v="2"/>
    <x v="0"/>
    <n v="15"/>
    <m/>
  </r>
  <r>
    <x v="492"/>
    <s v="Bamburg Co. Health Department (Bamburg, SC)"/>
    <x v="3"/>
    <x v="15"/>
    <x v="0"/>
    <m/>
    <m/>
  </r>
  <r>
    <x v="493"/>
    <s v="The Manor Senior Living (Florence, SC)"/>
    <x v="2"/>
    <x v="5"/>
    <x v="0"/>
    <n v="323"/>
    <s v="Total for October"/>
  </r>
  <r>
    <x v="493"/>
    <s v="MGC Family Medicine (Inman, SC)"/>
    <x v="1"/>
    <x v="3"/>
    <x v="0"/>
    <m/>
    <m/>
  </r>
  <r>
    <x v="493"/>
    <s v="Emmanuel baptist Church of James Island (James Island, SC)"/>
    <x v="3"/>
    <x v="6"/>
    <x v="0"/>
    <n v="1"/>
    <m/>
  </r>
  <r>
    <x v="494"/>
    <s v="FHC (Newberry, SC)"/>
    <x v="1"/>
    <x v="1"/>
    <x v="0"/>
    <n v="5"/>
    <m/>
  </r>
  <r>
    <x v="495"/>
    <s v="MGC Family Medicine (Landrum, SC)"/>
    <x v="1"/>
    <x v="3"/>
    <x v="0"/>
    <m/>
    <m/>
  </r>
  <r>
    <x v="495"/>
    <s v="Liberty Family Care (Liberty, SC)"/>
    <x v="1"/>
    <x v="17"/>
    <x v="0"/>
    <m/>
    <m/>
  </r>
  <r>
    <x v="495"/>
    <s v="Ninety Six Elementary (Ninety Six, SC)"/>
    <x v="1"/>
    <x v="1"/>
    <x v="0"/>
    <n v="4"/>
    <m/>
  </r>
  <r>
    <x v="496"/>
    <s v="First Impressions (Greenville, SC)"/>
    <x v="1"/>
    <x v="7"/>
    <x v="0"/>
    <m/>
    <s v="*not invision, whose event is this?"/>
  </r>
  <r>
    <x v="497"/>
    <s v="McLeod Family Medicine (Darlington, SC)"/>
    <x v="2"/>
    <x v="5"/>
    <x v="0"/>
    <m/>
    <m/>
  </r>
  <r>
    <x v="497"/>
    <s v="FHC - Edgefield"/>
    <x v="0"/>
    <x v="1"/>
    <x v="0"/>
    <n v="6"/>
    <m/>
  </r>
  <r>
    <x v="497"/>
    <s v="Colleton County Health Department (Walterboro, SC)"/>
    <x v="3"/>
    <x v="6"/>
    <x v="0"/>
    <m/>
    <s v="COMMUNITY EVENT"/>
  </r>
  <r>
    <x v="498"/>
    <s v="MUSC (Holly Hill, SC)"/>
    <x v="3"/>
    <x v="15"/>
    <x v="0"/>
    <m/>
    <m/>
  </r>
  <r>
    <x v="498"/>
    <s v="ICC (Gaffney, SC)"/>
    <x v="1"/>
    <x v="3"/>
    <x v="0"/>
    <m/>
    <m/>
  </r>
  <r>
    <x v="498"/>
    <s v="Family and Internal Medicine (Boiling Springs, SC)"/>
    <x v="1"/>
    <x v="17"/>
    <x v="0"/>
    <m/>
    <m/>
  </r>
  <r>
    <x v="498"/>
    <s v="Bausch &amp; Lomb (Greenville, SC)"/>
    <x v="1"/>
    <x v="0"/>
    <x v="0"/>
    <n v="18"/>
    <m/>
  </r>
  <r>
    <x v="499"/>
    <s v="MUSC (St. Matthews, SC)"/>
    <x v="3"/>
    <x v="15"/>
    <x v="0"/>
    <m/>
    <m/>
  </r>
  <r>
    <x v="499"/>
    <s v="ICC Pelham (Greenville, SC)"/>
    <x v="1"/>
    <x v="3"/>
    <x v="0"/>
    <m/>
    <m/>
  </r>
  <r>
    <x v="499"/>
    <s v="Family Medicine (Greer, SC)"/>
    <x v="1"/>
    <x v="17"/>
    <x v="0"/>
    <m/>
    <m/>
  </r>
  <r>
    <x v="500"/>
    <s v="Lakeview Elementary (Greenwood, SC)"/>
    <x v="1"/>
    <x v="1"/>
    <x v="0"/>
    <n v="10"/>
    <m/>
  </r>
  <r>
    <x v="500"/>
    <s v="McLeod Medical Park (Hartsville, SC)"/>
    <x v="2"/>
    <x v="5"/>
    <x v="0"/>
    <m/>
    <m/>
  </r>
  <r>
    <x v="500"/>
    <s v="MGC Family Medicine"/>
    <x v="1"/>
    <x v="3"/>
    <x v="0"/>
    <m/>
    <m/>
  </r>
  <r>
    <x v="501"/>
    <s v="McLeod family Medicine (Darlington, SC)"/>
    <x v="2"/>
    <x v="5"/>
    <x v="0"/>
    <m/>
    <m/>
  </r>
  <r>
    <x v="501"/>
    <s v="FHC - Edgefield"/>
    <x v="0"/>
    <x v="1"/>
    <x v="0"/>
    <n v="17"/>
    <m/>
  </r>
  <r>
    <x v="502"/>
    <s v="BBEMC (Denmark, SC)"/>
    <x v="3"/>
    <x v="15"/>
    <x v="0"/>
    <m/>
    <m/>
  </r>
  <r>
    <x v="502"/>
    <s v="Healthcare Partners (Conway,  SC)"/>
    <x v="2"/>
    <x v="2"/>
    <x v="0"/>
    <n v="21"/>
    <m/>
  </r>
  <r>
    <x v="502"/>
    <s v="FHC - Ware Shoals"/>
    <x v="1"/>
    <x v="1"/>
    <x v="0"/>
    <n v="13"/>
    <m/>
  </r>
  <r>
    <x v="503"/>
    <s v="MGC Milestone Family Medicine"/>
    <x v="1"/>
    <x v="3"/>
    <x v="0"/>
    <m/>
    <m/>
  </r>
  <r>
    <x v="503"/>
    <s v="McLeod Family Medicine South (Florence, SC)"/>
    <x v="2"/>
    <x v="5"/>
    <x v="0"/>
    <m/>
    <m/>
  </r>
  <r>
    <x v="503"/>
    <s v="Simpsonville Family Medicine (Simpsonville, SC)"/>
    <x v="1"/>
    <x v="17"/>
    <x v="0"/>
    <m/>
    <m/>
  </r>
  <r>
    <x v="503"/>
    <s v="Ascend (Greenwood, SC)"/>
    <x v="1"/>
    <x v="1"/>
    <x v="0"/>
    <n v="4"/>
    <m/>
  </r>
  <r>
    <x v="504"/>
    <s v="Travelers Rest Family Medicine (Travelers Rest, SC)"/>
    <x v="1"/>
    <x v="17"/>
    <x v="0"/>
    <m/>
    <m/>
  </r>
  <r>
    <x v="504"/>
    <s v="Piedmont Tech Conf (Greenwood, SC)"/>
    <x v="1"/>
    <x v="1"/>
    <x v="0"/>
    <n v="5"/>
    <m/>
  </r>
  <r>
    <x v="505"/>
    <s v="Easley Family Medicine (Easley, SC)"/>
    <x v="1"/>
    <x v="17"/>
    <x v="0"/>
    <m/>
    <m/>
  </r>
  <r>
    <x v="505"/>
    <s v="Johnston Elementary (Edgefield, SC)"/>
    <x v="0"/>
    <x v="1"/>
    <x v="0"/>
    <n v="6"/>
    <m/>
  </r>
  <r>
    <x v="505"/>
    <s v="MGC Family Medicine (Landrum, SC)"/>
    <x v="1"/>
    <x v="3"/>
    <x v="1"/>
    <m/>
    <m/>
  </r>
  <r>
    <x v="505"/>
    <s v="Wellness Center (Fairfield, SC)"/>
    <x v="0"/>
    <x v="0"/>
    <x v="0"/>
    <n v="23"/>
    <m/>
  </r>
  <r>
    <x v="506"/>
    <s v="MGC Medical Offices (Simpsonville, SC)"/>
    <x v="1"/>
    <x v="7"/>
    <x v="0"/>
    <m/>
    <s v="*not invision, whose event is this?"/>
  </r>
  <r>
    <x v="506"/>
    <s v="FHC - Edgefield"/>
    <x v="0"/>
    <x v="1"/>
    <x v="0"/>
    <n v="15"/>
    <m/>
  </r>
  <r>
    <x v="507"/>
    <s v="MUSC (Bowman, SC)"/>
    <x v="3"/>
    <x v="15"/>
    <x v="0"/>
    <m/>
    <m/>
  </r>
  <r>
    <x v="507"/>
    <s v="McLeod Family Medicine (Mullins, SC)"/>
    <x v="2"/>
    <x v="5"/>
    <x v="0"/>
    <m/>
    <m/>
  </r>
  <r>
    <x v="507"/>
    <s v="FHC - South Saluda (Saluda, SC)"/>
    <x v="0"/>
    <x v="1"/>
    <x v="0"/>
    <n v="8"/>
    <m/>
  </r>
  <r>
    <x v="508"/>
    <s v="Friendship Medical Clinic (Conway, SC)"/>
    <x v="2"/>
    <x v="2"/>
    <x v="0"/>
    <n v="10"/>
    <m/>
  </r>
  <r>
    <x v="508"/>
    <s v="CHC Lakelands (Laurens, SC)"/>
    <x v="1"/>
    <x v="1"/>
    <x v="0"/>
    <n v="7"/>
    <m/>
  </r>
  <r>
    <x v="508"/>
    <s v="Family Medicine (Wallhalla, SC)"/>
    <x v="1"/>
    <x v="17"/>
    <x v="0"/>
    <m/>
    <m/>
  </r>
  <r>
    <x v="508"/>
    <s v="Bamburg Family Practice (Bamburg, SC)"/>
    <x v="3"/>
    <x v="15"/>
    <x v="0"/>
    <m/>
    <m/>
  </r>
  <r>
    <x v="508"/>
    <s v="Palmetto Adult Medicine (Sumter, SC) "/>
    <x v="2"/>
    <x v="5"/>
    <x v="0"/>
    <m/>
    <m/>
  </r>
  <r>
    <x v="509"/>
    <s v="McLeod Family Medicine (Johnsonville,  SC)"/>
    <x v="2"/>
    <x v="5"/>
    <x v="0"/>
    <m/>
    <m/>
  </r>
  <r>
    <x v="509"/>
    <s v="MGC Family Medicine (Duncan, SC)"/>
    <x v="1"/>
    <x v="3"/>
    <x v="0"/>
    <m/>
    <m/>
  </r>
  <r>
    <x v="509"/>
    <s v="Center for Family Medicine (Greer, SC)"/>
    <x v="1"/>
    <x v="17"/>
    <x v="0"/>
    <m/>
    <m/>
  </r>
  <r>
    <x v="509"/>
    <s v="Mays Elementary (Greenwood, SC)"/>
    <x v="1"/>
    <x v="1"/>
    <x v="0"/>
    <n v="3"/>
    <m/>
  </r>
  <r>
    <x v="510"/>
    <s v="FHC - Laurens"/>
    <x v="1"/>
    <x v="1"/>
    <x v="0"/>
    <n v="18"/>
    <m/>
  </r>
  <r>
    <x v="510"/>
    <s v="Palmetto Medical Associates (Duncan, SC)"/>
    <x v="1"/>
    <x v="17"/>
    <x v="0"/>
    <m/>
    <m/>
  </r>
  <r>
    <x v="510"/>
    <s v="MGC Family Medicine (Woodruff, SC)"/>
    <x v="1"/>
    <x v="3"/>
    <x v="0"/>
    <m/>
    <m/>
  </r>
  <r>
    <x v="511"/>
    <s v="Health Care Partners (Conway, SC)"/>
    <x v="2"/>
    <x v="2"/>
    <x v="0"/>
    <n v="19"/>
    <m/>
  </r>
  <r>
    <x v="511"/>
    <s v="Oak St. Health (Spartanburg, SC)"/>
    <x v="1"/>
    <x v="0"/>
    <x v="0"/>
    <n v="12"/>
    <m/>
  </r>
  <r>
    <x v="511"/>
    <s v="Costa Layman (Edgefield, SC)"/>
    <x v="0"/>
    <x v="1"/>
    <x v="0"/>
    <n v="15"/>
    <m/>
  </r>
  <r>
    <x v="512"/>
    <s v="MUSC (Branchville, SC)"/>
    <x v="3"/>
    <x v="15"/>
    <x v="0"/>
    <m/>
    <m/>
  </r>
  <r>
    <x v="513"/>
    <s v="MUSC (Santee, SC)"/>
    <x v="3"/>
    <x v="15"/>
    <x v="0"/>
    <m/>
    <m/>
  </r>
  <r>
    <x v="513"/>
    <s v="MGC Family Medicine (Inman, SC)"/>
    <x v="1"/>
    <x v="18"/>
    <x v="0"/>
    <m/>
    <m/>
  </r>
  <r>
    <x v="514"/>
    <s v="McLeod Family Medicine (Darlington, SC)"/>
    <x v="2"/>
    <x v="5"/>
    <x v="0"/>
    <m/>
    <m/>
  </r>
  <r>
    <x v="515"/>
    <s v="FHC - Edgefield"/>
    <x v="0"/>
    <x v="1"/>
    <x v="0"/>
    <n v="17"/>
    <m/>
  </r>
  <r>
    <x v="515"/>
    <s v="McLeod Family Mediine (Timmonsville, SC)"/>
    <x v="2"/>
    <x v="5"/>
    <x v="0"/>
    <m/>
    <m/>
  </r>
  <r>
    <x v="515"/>
    <s v="ICC (Gaffney, SC)"/>
    <x v="1"/>
    <x v="3"/>
    <x v="0"/>
    <m/>
    <m/>
  </r>
  <r>
    <x v="515"/>
    <s v="Family and Internal Medicine (Boiling Springs, SC)"/>
    <x v="1"/>
    <x v="17"/>
    <x v="0"/>
    <m/>
    <m/>
  </r>
  <r>
    <x v="515"/>
    <s v="MUSC (St. Matthews, SC)"/>
    <x v="3"/>
    <x v="15"/>
    <x v="0"/>
    <m/>
    <m/>
  </r>
  <r>
    <x v="516"/>
    <s v="MUSC (Holly Hill, SC)"/>
    <x v="3"/>
    <x v="15"/>
    <x v="0"/>
    <m/>
    <m/>
  </r>
  <r>
    <x v="516"/>
    <s v="Family Medicine (Greer, SC)"/>
    <x v="1"/>
    <x v="17"/>
    <x v="0"/>
    <m/>
    <m/>
  </r>
  <r>
    <x v="516"/>
    <s v="ICC Pelham (Greenville, SC)"/>
    <x v="1"/>
    <x v="3"/>
    <x v="0"/>
    <m/>
    <m/>
  </r>
  <r>
    <x v="517"/>
    <s v="MGC Family Medicine (Duncan, SC)"/>
    <x v="1"/>
    <x v="3"/>
    <x v="0"/>
    <m/>
    <m/>
  </r>
  <r>
    <x v="517"/>
    <s v="Oak St. Health (Columbia, SC)"/>
    <x v="0"/>
    <x v="0"/>
    <x v="0"/>
    <n v="1"/>
    <s v="Machine broke down"/>
  </r>
  <r>
    <x v="517"/>
    <s v="OB/GYN (Columbia, SC)"/>
    <x v="0"/>
    <x v="16"/>
    <x v="0"/>
    <m/>
    <m/>
  </r>
  <r>
    <x v="518"/>
    <s v="Liberty Family Care (Liberty, SC)"/>
    <x v="1"/>
    <x v="17"/>
    <x v="0"/>
    <m/>
    <m/>
  </r>
  <r>
    <x v="518"/>
    <s v="Fairfield Wellness Center (Winnsboro, SC)"/>
    <x v="0"/>
    <x v="0"/>
    <x v="0"/>
    <n v="17"/>
    <m/>
  </r>
  <r>
    <x v="518"/>
    <s v="MGC Family Medicine (Landrum, SC)"/>
    <x v="1"/>
    <x v="3"/>
    <x v="0"/>
    <m/>
    <m/>
  </r>
  <r>
    <x v="518"/>
    <s v="FHC - Laurens"/>
    <x v="1"/>
    <x v="1"/>
    <x v="0"/>
    <m/>
    <m/>
  </r>
  <r>
    <x v="519"/>
    <s v="McLeod Family Medicine (Darlington, SC)"/>
    <x v="2"/>
    <x v="5"/>
    <x v="0"/>
    <m/>
    <m/>
  </r>
  <r>
    <x v="519"/>
    <s v="CMC Center for Family Medicine (Gaffney, SC)"/>
    <x v="1"/>
    <x v="3"/>
    <x v="0"/>
    <m/>
    <m/>
  </r>
  <r>
    <x v="519"/>
    <s v="Family Medicine (Winnsboro, SC)"/>
    <x v="0"/>
    <x v="16"/>
    <x v="0"/>
    <m/>
    <m/>
  </r>
  <r>
    <x v="517"/>
    <s v="Costa Layman (Edgefield)"/>
    <x v="0"/>
    <x v="1"/>
    <x v="0"/>
    <n v="11"/>
    <m/>
  </r>
  <r>
    <x v="519"/>
    <s v="Ware Shoals Primary"/>
    <x v="1"/>
    <x v="1"/>
    <x v="0"/>
    <n v="4"/>
    <m/>
  </r>
  <r>
    <x v="520"/>
    <s v="BBEMC (Denmark, SC)"/>
    <x v="3"/>
    <x v="15"/>
    <x v="0"/>
    <m/>
    <m/>
  </r>
  <r>
    <x v="520"/>
    <s v="OB/GYN Center (Greenville, SC)"/>
    <x v="1"/>
    <x v="17"/>
    <x v="0"/>
    <m/>
    <m/>
  </r>
  <r>
    <x v="520"/>
    <s v="FHC - Ware Shoals"/>
    <x v="1"/>
    <x v="1"/>
    <x v="0"/>
    <n v="11"/>
    <m/>
  </r>
  <r>
    <x v="521"/>
    <s v="McLeod Family Medicine (South Florence, SC)"/>
    <x v="2"/>
    <x v="5"/>
    <x v="0"/>
    <m/>
    <m/>
  </r>
  <r>
    <x v="521"/>
    <s v="MGC Milestone Family Medicine (Greenville, SC)"/>
    <x v="1"/>
    <x v="3"/>
    <x v="0"/>
    <m/>
    <m/>
  </r>
  <r>
    <x v="521"/>
    <s v="Simpsonville Family Medicine (Simpsonville, SC)"/>
    <x v="1"/>
    <x v="17"/>
    <x v="0"/>
    <m/>
    <m/>
  </r>
  <r>
    <x v="521"/>
    <s v="MGC Family Medicine (Inman, SC)"/>
    <x v="1"/>
    <x v="3"/>
    <x v="0"/>
    <m/>
    <m/>
  </r>
  <r>
    <x v="521"/>
    <s v="Ware Shoals Middle School (Ware Shoals)"/>
    <x v="1"/>
    <x v="1"/>
    <x v="0"/>
    <n v="2"/>
    <m/>
  </r>
  <r>
    <x v="522"/>
    <s v="FHC - Savannah Lakes"/>
    <x v="1"/>
    <x v="1"/>
    <x v="0"/>
    <n v="4"/>
    <m/>
  </r>
  <r>
    <x v="522"/>
    <s v="Travelers Rest Family Medicine (Travelers Rest, SC)"/>
    <x v="1"/>
    <x v="17"/>
    <x v="0"/>
    <m/>
    <m/>
  </r>
  <r>
    <x v="523"/>
    <s v="The Manor Senior Living (Florence, SC)"/>
    <x v="2"/>
    <x v="5"/>
    <x v="0"/>
    <m/>
    <m/>
  </r>
  <r>
    <x v="523"/>
    <s v="Palmetto Medical Associates (Duncan, SC)"/>
    <x v="1"/>
    <x v="17"/>
    <x v="0"/>
    <m/>
    <m/>
  </r>
  <r>
    <x v="523"/>
    <s v="Wellness Center (Fairfield, SC)"/>
    <x v="0"/>
    <x v="0"/>
    <x v="0"/>
    <n v="16"/>
    <m/>
  </r>
  <r>
    <x v="524"/>
    <s v="MUSC (Bowman, SC)"/>
    <x v="3"/>
    <x v="15"/>
    <x v="0"/>
    <m/>
    <m/>
  </r>
  <r>
    <x v="524"/>
    <s v="Ware Shoals High School (Ware Shoals)"/>
    <x v="1"/>
    <x v="1"/>
    <x v="0"/>
    <n v="3"/>
    <m/>
  </r>
  <r>
    <x v="525"/>
    <s v="Keystone Family Medicine (Simpsonville, SC)"/>
    <x v="1"/>
    <x v="17"/>
    <x v="0"/>
    <m/>
    <m/>
  </r>
  <r>
    <x v="525"/>
    <s v="GGUM (Greenville, SC)"/>
    <x v="1"/>
    <x v="1"/>
    <x v="0"/>
    <n v="4"/>
    <m/>
  </r>
  <r>
    <x v="526"/>
    <s v="McLeod Family Medicine (Johnsonville, SC)"/>
    <x v="2"/>
    <x v="5"/>
    <x v="0"/>
    <m/>
    <m/>
  </r>
  <r>
    <x v="526"/>
    <s v="Health Care Partners (Conway, SC)"/>
    <x v="2"/>
    <x v="2"/>
    <x v="0"/>
    <n v="18"/>
    <m/>
  </r>
  <r>
    <x v="526"/>
    <s v="MGC Family Medicine (Duncan, SC)"/>
    <x v="1"/>
    <x v="3"/>
    <x v="0"/>
    <m/>
    <m/>
  </r>
  <r>
    <x v="526"/>
    <s v="FHC - Laurens"/>
    <x v="1"/>
    <x v="1"/>
    <x v="0"/>
    <n v="9"/>
    <m/>
  </r>
  <r>
    <x v="527"/>
    <s v="Health Care Partners (Conway, SC)"/>
    <x v="2"/>
    <x v="2"/>
    <x v="0"/>
    <n v="20"/>
    <m/>
  </r>
  <r>
    <x v="527"/>
    <s v="MGC Family Medicine (Landrum, SC)"/>
    <x v="1"/>
    <x v="3"/>
    <x v="0"/>
    <m/>
    <m/>
  </r>
  <r>
    <x v="527"/>
    <s v="Bluffton County Health Department"/>
    <x v="3"/>
    <x v="6"/>
    <x v="0"/>
    <n v="3"/>
    <s v="Total patients served for the month"/>
  </r>
  <r>
    <x v="527"/>
    <s v="Easley Family Medicine (Easley, SC)"/>
    <x v="1"/>
    <x v="17"/>
    <x v="0"/>
    <m/>
    <m/>
  </r>
  <r>
    <x v="527"/>
    <s v="McLeod Primary Care (Turbeville, SC)"/>
    <x v="2"/>
    <x v="5"/>
    <x v="0"/>
    <n v="298"/>
    <s v="Total patients served for the month"/>
  </r>
  <r>
    <x v="527"/>
    <s v="FHC - South Saluda"/>
    <x v="1"/>
    <x v="1"/>
    <x v="0"/>
    <n v="13"/>
    <m/>
  </r>
  <r>
    <x v="528"/>
    <s v="FHC - Edgefield"/>
    <x v="0"/>
    <x v="1"/>
    <x v="0"/>
    <n v="12"/>
    <m/>
  </r>
  <r>
    <x v="529"/>
    <s v="LRMC (Loris, SC)"/>
    <x v="2"/>
    <x v="2"/>
    <x v="0"/>
    <n v="15"/>
    <m/>
  </r>
  <r>
    <x v="530"/>
    <s v="MGC Family Medicine (Woodruff, SC)"/>
    <x v="1"/>
    <x v="3"/>
    <x v="0"/>
    <m/>
    <m/>
  </r>
  <r>
    <x v="531"/>
    <s v="Wellness Center- Fairfield Medical (Winnsboro, SC)"/>
    <x v="0"/>
    <x v="0"/>
    <x v="0"/>
    <n v="16"/>
    <m/>
  </r>
  <r>
    <x v="531"/>
    <s v="FHC - Edgefield, SC"/>
    <x v="0"/>
    <x v="1"/>
    <x v="0"/>
    <n v="11"/>
    <m/>
  </r>
  <r>
    <x v="532"/>
    <s v="LRMC (Loris, SC)"/>
    <x v="2"/>
    <x v="2"/>
    <x v="0"/>
    <n v="10"/>
    <m/>
  </r>
  <r>
    <x v="532"/>
    <s v="CHC Uptown Family Practice (Greenwood, SC)"/>
    <x v="0"/>
    <x v="1"/>
    <x v="0"/>
    <n v="14"/>
    <m/>
  </r>
  <r>
    <x v="532"/>
    <s v="Wellness Center- Fairfield Medical (Winnsboro, SC)"/>
    <x v="0"/>
    <x v="0"/>
    <x v="0"/>
    <n v="9"/>
    <m/>
  </r>
  <r>
    <x v="533"/>
    <s v="McLeod Family Medicine (Darlington, SC)"/>
    <x v="2"/>
    <x v="5"/>
    <x v="0"/>
    <m/>
    <m/>
  </r>
  <r>
    <x v="534"/>
    <s v="Wellness Center- Fairfield Medical (Winnsboro, SC)"/>
    <x v="0"/>
    <x v="0"/>
    <x v="0"/>
    <m/>
    <m/>
  </r>
  <r>
    <x v="534"/>
    <s v="Liberty Family Care (Liberty, SC)"/>
    <x v="1"/>
    <x v="17"/>
    <x v="0"/>
    <m/>
    <m/>
  </r>
  <r>
    <x v="534"/>
    <s v="Allendale County Health Department (Allendale, SC)"/>
    <x v="3"/>
    <x v="15"/>
    <x v="0"/>
    <m/>
    <m/>
  </r>
  <r>
    <x v="535"/>
    <s v="Oak Street Health (Greenville, SC)"/>
    <x v="1"/>
    <x v="0"/>
    <x v="0"/>
    <m/>
    <m/>
  </r>
  <r>
    <x v="535"/>
    <s v="McLeod Family Medicine (Darlington, SC)"/>
    <x v="2"/>
    <x v="5"/>
    <x v="0"/>
    <m/>
    <m/>
  </r>
  <r>
    <x v="536"/>
    <s v="Oak Street Health (Greenville, SC)"/>
    <x v="1"/>
    <x v="0"/>
    <x v="0"/>
    <m/>
    <m/>
  </r>
  <r>
    <x v="536"/>
    <s v="Family and Internal Medicine (Boiling Springs, SC)"/>
    <x v="1"/>
    <x v="17"/>
    <x v="0"/>
    <m/>
    <m/>
  </r>
  <r>
    <x v="537"/>
    <s v="Travelers Rest Family Medicine (Travelers Rest, SC)"/>
    <x v="1"/>
    <x v="17"/>
    <x v="0"/>
    <m/>
    <m/>
  </r>
  <r>
    <x v="537"/>
    <s v="Goodwill (Johns Island, SC)"/>
    <x v="3"/>
    <x v="6"/>
    <x v="0"/>
    <m/>
    <m/>
  </r>
  <r>
    <x v="538"/>
    <s v="Bamberg County Health Department (Bamberg, SC)"/>
    <x v="3"/>
    <x v="15"/>
    <x v="0"/>
    <m/>
    <m/>
  </r>
  <r>
    <x v="539"/>
    <s v="KARE (Kershaw, SC)"/>
    <x v="0"/>
    <x v="0"/>
    <x v="0"/>
    <m/>
    <m/>
  </r>
  <r>
    <x v="540"/>
    <s v="McLeod Family Medicine (Darlington, SC)"/>
    <x v="2"/>
    <x v="5"/>
    <x v="0"/>
    <m/>
    <m/>
  </r>
  <r>
    <x v="541"/>
    <s v="Prisma Health Primary Care (Fountain Inn, SC)"/>
    <x v="1"/>
    <x v="17"/>
    <x v="0"/>
    <m/>
    <m/>
  </r>
  <r>
    <x v="541"/>
    <s v="McLeod Family Mdicine (South Florence, SC)"/>
    <x v="2"/>
    <x v="5"/>
    <x v="0"/>
    <m/>
    <m/>
  </r>
  <r>
    <x v="542"/>
    <s v="McLeod Family Medicine (Johnsonville, SC)"/>
    <x v="2"/>
    <x v="5"/>
    <x v="0"/>
    <m/>
    <m/>
  </r>
  <r>
    <x v="543"/>
    <s v="Easley Family Medicine (Easley, SC)"/>
    <x v="1"/>
    <x v="17"/>
    <x v="0"/>
    <m/>
    <m/>
  </r>
  <r>
    <x v="543"/>
    <s v="Barnwell County Health Department (Barnwell, SC)"/>
    <x v="3"/>
    <x v="15"/>
    <x v="0"/>
    <m/>
    <m/>
  </r>
  <r>
    <x v="544"/>
    <s v="Healthy Me Health SC (Darlington, SC)"/>
    <x v="2"/>
    <x v="6"/>
    <x v="0"/>
    <m/>
    <m/>
  </r>
  <r>
    <x v="545"/>
    <s v="Oak Street Health (Rock Hill, SC)"/>
    <x v="0"/>
    <x v="0"/>
    <x v="0"/>
    <m/>
    <m/>
  </r>
  <r>
    <x v="546"/>
    <s v="Palmetto Adult medicine (Sumter, SC)"/>
    <x v="2"/>
    <x v="5"/>
    <x v="0"/>
    <m/>
    <m/>
  </r>
  <r>
    <x v="547"/>
    <s v="Prisma Health Family Medicine (Podersville, SC)"/>
    <x v="1"/>
    <x v="17"/>
    <x v="0"/>
    <m/>
    <m/>
  </r>
  <r>
    <x v="547"/>
    <s v="Dewey Carter Elementary (Effinghame, SC)"/>
    <x v="2"/>
    <x v="5"/>
    <x v="0"/>
    <m/>
    <m/>
  </r>
  <r>
    <x v="548"/>
    <s v="Calhoun County Health Department (St. Matthews, SC)"/>
    <x v="3"/>
    <x v="15"/>
    <x v="0"/>
    <m/>
    <m/>
  </r>
  <r>
    <x v="549"/>
    <s v="Independence Elementary School (Rock Hill, SC)"/>
    <x v="0"/>
    <x v="0"/>
    <x v="0"/>
    <m/>
    <m/>
  </r>
  <r>
    <x v="550"/>
    <s v="Oak Street Health (Columbia, SC)"/>
    <x v="0"/>
    <x v="0"/>
    <x v="0"/>
    <m/>
    <m/>
  </r>
  <r>
    <x v="550"/>
    <s v="North Central Family Medical Center (Rock Hills, SC)"/>
    <x v="0"/>
    <x v="0"/>
    <x v="0"/>
    <m/>
    <m/>
  </r>
  <r>
    <x v="550"/>
    <s v="South Florence High School (Florence, SC)"/>
    <x v="2"/>
    <x v="5"/>
    <x v="0"/>
    <m/>
    <m/>
  </r>
  <r>
    <x v="551"/>
    <s v="Medical Ministries (Harleyville, SC)"/>
    <x v="3"/>
    <x v="6"/>
    <x v="0"/>
    <m/>
    <m/>
  </r>
  <r>
    <x v="551"/>
    <s v="First Reliance Bank, Palmetto St. (Florence, SC)"/>
    <x v="2"/>
    <x v="5"/>
    <x v="0"/>
    <m/>
    <m/>
  </r>
  <r>
    <x v="552"/>
    <s v="Liberty Family Care (Liberty, SC)"/>
    <x v="1"/>
    <x v="17"/>
    <x v="0"/>
    <m/>
    <m/>
  </r>
  <r>
    <x v="552"/>
    <s v="Orangeburg County Health Department  (Orangeburg, SC)"/>
    <x v="3"/>
    <x v="15"/>
    <x v="0"/>
    <m/>
    <m/>
  </r>
  <r>
    <x v="553"/>
    <s v="Family and Internal Medicine (Boiling Springs, SC)"/>
    <x v="1"/>
    <x v="17"/>
    <x v="0"/>
    <m/>
    <m/>
  </r>
  <r>
    <x v="553"/>
    <s v="House of Prayer and Praise (Harleyville, SC)"/>
    <x v="3"/>
    <x v="6"/>
    <x v="0"/>
    <m/>
    <m/>
  </r>
  <r>
    <x v="553"/>
    <s v="McLeod Family Medicine (Timmonsville, SC)"/>
    <x v="2"/>
    <x v="5"/>
    <x v="0"/>
    <m/>
    <m/>
  </r>
  <r>
    <x v="554"/>
    <s v="Family Medicine (Greer, SC)"/>
    <x v="1"/>
    <x v="17"/>
    <x v="0"/>
    <m/>
    <m/>
  </r>
  <r>
    <x v="554"/>
    <s v="McLeod medical Park (Hartsville, SC)"/>
    <x v="2"/>
    <x v="5"/>
    <x v="0"/>
    <m/>
    <m/>
  </r>
  <r>
    <x v="555"/>
    <s v="Wellness Center- Fairfield Medical (Winnsboro, SC)"/>
    <x v="0"/>
    <x v="0"/>
    <x v="0"/>
    <m/>
    <m/>
  </r>
  <r>
    <x v="555"/>
    <s v="Liberty Family Care (Liberty, SC)"/>
    <x v="1"/>
    <x v="17"/>
    <x v="0"/>
    <m/>
    <m/>
  </r>
  <r>
    <x v="555"/>
    <s v="Holly Hill Health Department (Holly Hill, SC)"/>
    <x v="3"/>
    <x v="15"/>
    <x v="0"/>
    <m/>
    <m/>
  </r>
  <r>
    <x v="556"/>
    <s v="Oak Street Health (Greenville, SC)"/>
    <x v="1"/>
    <x v="0"/>
    <x v="0"/>
    <m/>
    <m/>
  </r>
  <r>
    <x v="556"/>
    <s v="McLeod Family Medicine (Darlington, SC)"/>
    <x v="2"/>
    <x v="5"/>
    <x v="0"/>
    <m/>
    <m/>
  </r>
  <r>
    <x v="557"/>
    <s v="Oak Street Health (Spartanburg, SC)"/>
    <x v="1"/>
    <x v="0"/>
    <x v="0"/>
    <m/>
    <m/>
  </r>
  <r>
    <x v="558"/>
    <s v="McLeod Family Mdicine (South Florence, SC)"/>
    <x v="2"/>
    <x v="5"/>
    <x v="0"/>
    <m/>
    <m/>
  </r>
  <r>
    <x v="559"/>
    <s v="Travelers rest Family Medicine (Travelers Rest, SC)"/>
    <x v="1"/>
    <x v="17"/>
    <x v="0"/>
    <m/>
    <m/>
  </r>
  <r>
    <x v="559"/>
    <s v="Trendz Salon (Darlington, SC)"/>
    <x v="2"/>
    <x v="5"/>
    <x v="0"/>
    <m/>
    <m/>
  </r>
  <r>
    <x v="560"/>
    <s v="Prisma Health Pelham Family Medicine (Pelham, SC)"/>
    <x v="1"/>
    <x v="17"/>
    <x v="0"/>
    <m/>
    <m/>
  </r>
  <r>
    <x v="561"/>
    <s v="McLeod Family Medicine (Darlington, SC)"/>
    <x v="2"/>
    <x v="5"/>
    <x v="0"/>
    <m/>
    <m/>
  </r>
  <r>
    <x v="562"/>
    <s v="Family Medicine (Walhalla, SC)"/>
    <x v="1"/>
    <x v="17"/>
    <x v="0"/>
    <m/>
    <m/>
  </r>
  <r>
    <x v="563"/>
    <s v="Center for Family Medicine (Greer, SC)"/>
    <x v="1"/>
    <x v="17"/>
    <x v="0"/>
    <m/>
    <m/>
  </r>
  <r>
    <x v="563"/>
    <s v="McLeod Family Medicine (Johnsonville, SC)"/>
    <x v="2"/>
    <x v="5"/>
    <x v="0"/>
    <m/>
    <m/>
  </r>
  <r>
    <x v="564"/>
    <s v="Agape Family Life Center (Hardeeville, SC)"/>
    <x v="3"/>
    <x v="6"/>
    <x v="0"/>
    <m/>
    <m/>
  </r>
  <r>
    <x v="564"/>
    <s v="Easley Family Medicine (Easley, SC)"/>
    <x v="1"/>
    <x v="17"/>
    <x v="0"/>
    <m/>
    <m/>
  </r>
  <r>
    <x v="565"/>
    <s v="Palmetto Medical Associates (Duncan, SC)"/>
    <x v="1"/>
    <x v="17"/>
    <x v="0"/>
    <m/>
    <m/>
  </r>
  <r>
    <x v="566"/>
    <s v="McLeod Primary Care (Turbeville, SC)"/>
    <x v="2"/>
    <x v="5"/>
    <x v="0"/>
    <m/>
    <m/>
  </r>
  <r>
    <x v="567"/>
    <s v="North Central Family Medical Center (Rock Hill, SC)"/>
    <x v="0"/>
    <x v="0"/>
    <x v="0"/>
    <m/>
    <m/>
  </r>
  <r>
    <x v="567"/>
    <s v="Family and Internal Medicine (Boiling Springs, SC)"/>
    <x v="1"/>
    <x v="17"/>
    <x v="0"/>
    <m/>
    <m/>
  </r>
  <r>
    <x v="568"/>
    <s v="Family Medicine (Greer, SC)"/>
    <x v="1"/>
    <x v="17"/>
    <x v="0"/>
    <m/>
    <m/>
  </r>
  <r>
    <x v="569"/>
    <s v="Wellness Center- Fairfield Medical (Winnsboro, SC)"/>
    <x v="0"/>
    <x v="0"/>
    <x v="0"/>
    <m/>
    <m/>
  </r>
  <r>
    <x v="569"/>
    <s v="Liberty Family Care (Liberty, SC)"/>
    <x v="1"/>
    <x v="17"/>
    <x v="0"/>
    <m/>
    <m/>
  </r>
  <r>
    <x v="570"/>
    <s v="Oak Street Health (Greenville, SC)"/>
    <x v="1"/>
    <x v="0"/>
    <x v="0"/>
    <m/>
    <m/>
  </r>
  <r>
    <x v="571"/>
    <s v="Oak Street Health (Spartanburg, SC)"/>
    <x v="1"/>
    <x v="0"/>
    <x v="0"/>
    <m/>
    <m/>
  </r>
  <r>
    <x v="572"/>
    <s v="Oak Street Health (Rock Hill, SC)"/>
    <x v="0"/>
    <x v="0"/>
    <x v="0"/>
    <m/>
    <m/>
  </r>
  <r>
    <x v="572"/>
    <s v="Simpsonville Family Medicine (Simpsonville, SC)"/>
    <x v="1"/>
    <x v="17"/>
    <x v="0"/>
    <m/>
    <m/>
  </r>
  <r>
    <x v="573"/>
    <s v="Travelers Rest Family Medicine (Travelers Rest, SC)"/>
    <x v="1"/>
    <x v="17"/>
    <x v="0"/>
    <m/>
    <m/>
  </r>
  <r>
    <x v="574"/>
    <s v="Baxter Village Spring Fling (Fort Mill, SC)"/>
    <x v="0"/>
    <x v="0"/>
    <x v="0"/>
    <m/>
    <m/>
  </r>
  <r>
    <x v="575"/>
    <s v="OB/GYN Center (Greenville, SC)"/>
    <x v="1"/>
    <x v="17"/>
    <x v="0"/>
    <m/>
    <m/>
  </r>
  <r>
    <x v="576"/>
    <s v="Prisma Health Pediatrics and Internal Med- Squires Point (Duncan, SC)"/>
    <x v="1"/>
    <x v="17"/>
    <x v="0"/>
    <m/>
    <m/>
  </r>
  <r>
    <x v="577"/>
    <s v="North Central Family Medical Center (Chester, SC)"/>
    <x v="0"/>
    <x v="0"/>
    <x v="0"/>
    <m/>
    <m/>
  </r>
  <r>
    <x v="577"/>
    <s v="Easley Family Medicine (Easley, SC)"/>
    <x v="1"/>
    <x v="17"/>
    <x v="0"/>
    <m/>
    <m/>
  </r>
  <r>
    <x v="578"/>
    <s v="Keystone Family Medicine (Simpsonville, SC)"/>
    <x v="1"/>
    <x v="17"/>
    <x v="0"/>
    <m/>
    <m/>
  </r>
  <r>
    <x v="579"/>
    <s v="Rock Hill High School (Rock Hill, SC)"/>
    <x v="0"/>
    <x v="0"/>
    <x v="0"/>
    <m/>
    <m/>
  </r>
  <r>
    <x v="580"/>
    <s v="Family and Internal Medicine (Boiling Springs, SC)"/>
    <x v="1"/>
    <x v="17"/>
    <x v="0"/>
    <m/>
    <m/>
  </r>
  <r>
    <x v="580"/>
    <s v="Genesis Healthcare (Walterboro, SC)"/>
    <x v="3"/>
    <x v="6"/>
    <x v="0"/>
    <m/>
    <m/>
  </r>
  <r>
    <x v="581"/>
    <s v="Family Medicine (Greer, SC)"/>
    <x v="1"/>
    <x v="17"/>
    <x v="0"/>
    <m/>
    <m/>
  </r>
  <r>
    <x v="582"/>
    <s v="Liberty Family Care (Liberty, SC)"/>
    <x v="1"/>
    <x v="17"/>
    <x v="0"/>
    <m/>
    <m/>
  </r>
  <r>
    <x v="583"/>
    <s v="Travelers Rest Family Medicine (Travelers Rest, SC)"/>
    <x v="1"/>
    <x v="17"/>
    <x v="0"/>
    <m/>
    <m/>
  </r>
  <r>
    <x v="584"/>
    <s v="Easley Family Medicine (Easley, SC)"/>
    <x v="1"/>
    <x v="17"/>
    <x v="0"/>
    <m/>
    <m/>
  </r>
  <r>
    <x v="585"/>
    <s v="Check Me Owt Mammogram Event - (Columbia, SC)"/>
    <x v="0"/>
    <x v="0"/>
    <x v="0"/>
    <m/>
    <m/>
  </r>
  <r>
    <x v="586"/>
    <s v="Liberty Family Care (Greer, SC)"/>
    <x v="1"/>
    <x v="17"/>
    <x v="0"/>
    <m/>
    <m/>
  </r>
  <r>
    <x v="587"/>
    <s v="Family and Internal Medicine (Boiling Springs, SC)"/>
    <x v="1"/>
    <x v="17"/>
    <x v="0"/>
    <m/>
    <m/>
  </r>
  <r>
    <x v="588"/>
    <s v="Family Medicine (Greer, SC)"/>
    <x v="1"/>
    <x v="17"/>
    <x v="0"/>
    <m/>
    <m/>
  </r>
  <r>
    <x v="589"/>
    <s v="Travelers Rest Family Medicine (Travelers Rest, SC)"/>
    <x v="1"/>
    <x v="17"/>
    <x v="0"/>
    <m/>
    <m/>
  </r>
  <r>
    <x v="590"/>
    <s v="Easley Family Medicine (Easley, SC)"/>
    <x v="1"/>
    <x v="17"/>
    <x v="0"/>
    <m/>
    <m/>
  </r>
  <r>
    <x v="591"/>
    <s v="Center for Family Medicine (Greer, SC)"/>
    <x v="1"/>
    <x v="17"/>
    <x v="0"/>
    <m/>
    <m/>
  </r>
  <r>
    <x v="592"/>
    <s v="Family Medicine (Walhalla, SC)"/>
    <x v="1"/>
    <x v="17"/>
    <x v="0"/>
    <m/>
    <m/>
  </r>
  <r>
    <x v="593"/>
    <s v="Palmetto Medical Associates (Duncan, SC)"/>
    <x v="1"/>
    <x v="17"/>
    <x v="0"/>
    <m/>
    <m/>
  </r>
  <r>
    <x v="594"/>
    <s v="Family and Internal Medicine (Boiling Springs, SC)"/>
    <x v="1"/>
    <x v="17"/>
    <x v="0"/>
    <m/>
    <m/>
  </r>
  <r>
    <x v="595"/>
    <s v="Family Medicine (Greer, SC)"/>
    <x v="1"/>
    <x v="17"/>
    <x v="0"/>
    <m/>
    <m/>
  </r>
  <r>
    <x v="596"/>
    <s v="Liberty Family Care (Liberty, SC)"/>
    <x v="1"/>
    <x v="17"/>
    <x v="0"/>
    <m/>
    <m/>
  </r>
  <r>
    <x v="597"/>
    <s v="OB/GYN Center (Greenville, SC)"/>
    <x v="1"/>
    <x v="17"/>
    <x v="0"/>
    <m/>
    <m/>
  </r>
  <r>
    <x v="598"/>
    <s v="Simpsonville Family Medicine (Simpsonville, SC)"/>
    <x v="1"/>
    <x v="17"/>
    <x v="0"/>
    <m/>
    <m/>
  </r>
  <r>
    <x v="599"/>
    <s v="Travelers Rest Family Medicine (Travelers Rest, SC)"/>
    <x v="1"/>
    <x v="17"/>
    <x v="0"/>
    <m/>
    <m/>
  </r>
  <r>
    <x v="600"/>
    <s v="Prisma Helath Pediatrics and Internal Medicine- Squires Point (Duncan, SC)"/>
    <x v="1"/>
    <x v="17"/>
    <x v="0"/>
    <m/>
    <m/>
  </r>
  <r>
    <x v="601"/>
    <s v="Easley Family Medicine (Easley, SC)"/>
    <x v="1"/>
    <x v="17"/>
    <x v="0"/>
    <m/>
    <m/>
  </r>
  <r>
    <x v="602"/>
    <s v="Keystone Family Medicine (Boiling Springs, SC)"/>
    <x v="1"/>
    <x v="17"/>
    <x v="0"/>
    <m/>
    <m/>
  </r>
  <r>
    <x v="603"/>
    <s v="Family and Internal Medicine (Boiling Springs, SC)"/>
    <x v="1"/>
    <x v="17"/>
    <x v="0"/>
    <m/>
    <m/>
  </r>
  <r>
    <x v="604"/>
    <s v="Family Medicine (Greer, SC)"/>
    <x v="1"/>
    <x v="17"/>
    <x v="0"/>
    <m/>
    <m/>
  </r>
  <r>
    <x v="605"/>
    <s v="Travelers Rest Family Medicine (Travelers Rest, SC)"/>
    <x v="1"/>
    <x v="17"/>
    <x v="0"/>
    <m/>
    <m/>
  </r>
  <r>
    <x v="606"/>
    <s v="Easley Family Medicine (Easley, SC)"/>
    <x v="1"/>
    <x v="17"/>
    <x v="0"/>
    <m/>
    <m/>
  </r>
  <r>
    <x v="607"/>
    <s v="Charleston County Health Department (Charleston, SC)"/>
    <x v="3"/>
    <x v="6"/>
    <x v="0"/>
    <m/>
    <m/>
  </r>
  <r>
    <x v="608"/>
    <s v="Beaufort County Health Department (Beaufort, SC)"/>
    <x v="3"/>
    <x v="6"/>
    <x v="0"/>
    <m/>
    <m/>
  </r>
  <r>
    <x v="609"/>
    <s v="Berkeley County Health Department (Moncks Corner, SC)"/>
    <x v="3"/>
    <x v="6"/>
    <x v="0"/>
    <m/>
    <m/>
  </r>
  <r>
    <x v="610"/>
    <s v="Liberty Family Care (Liberty, SC)"/>
    <x v="1"/>
    <x v="17"/>
    <x v="0"/>
    <m/>
    <m/>
  </r>
  <r>
    <x v="611"/>
    <s v="Family and Internal Medicine (Boiling Springs, SC)"/>
    <x v="1"/>
    <x v="17"/>
    <x v="0"/>
    <m/>
    <m/>
  </r>
  <r>
    <x v="611"/>
    <s v="Jasper County Health Department (Ridgeland, SC)"/>
    <x v="3"/>
    <x v="6"/>
    <x v="0"/>
    <m/>
    <m/>
  </r>
  <r>
    <x v="612"/>
    <s v="Family Medicine (Greer, SC)"/>
    <x v="1"/>
    <x v="17"/>
    <x v="0"/>
    <m/>
    <m/>
  </r>
  <r>
    <x v="613"/>
    <s v="Dorchester County Health Department (Summerville, SC)"/>
    <x v="3"/>
    <x v="6"/>
    <x v="0"/>
    <m/>
    <m/>
  </r>
  <r>
    <x v="614"/>
    <s v="Travelers Rest Family Medicine (Travelers Rest, SC)"/>
    <x v="1"/>
    <x v="17"/>
    <x v="0"/>
    <m/>
    <m/>
  </r>
  <r>
    <x v="615"/>
    <s v="Easley Family Medicine (Easley, SC)"/>
    <x v="1"/>
    <x v="17"/>
    <x v="0"/>
    <m/>
    <m/>
  </r>
  <r>
    <x v="616"/>
    <s v="Palmetto Medical Associates (Duncan, SC)"/>
    <x v="1"/>
    <x v="17"/>
    <x v="0"/>
    <m/>
    <m/>
  </r>
  <r>
    <x v="617"/>
    <s v="Center for Family Medicine (Greer, SC)"/>
    <x v="1"/>
    <x v="17"/>
    <x v="0"/>
    <m/>
    <m/>
  </r>
  <r>
    <x v="618"/>
    <s v="Prisma Helath Pelham Family Medicine (Greenville, SC)"/>
    <x v="1"/>
    <x v="17"/>
    <x v="0"/>
    <m/>
    <m/>
  </r>
  <r>
    <x v="619"/>
    <s v="Family Medicine (Walhalla, SC)"/>
    <x v="1"/>
    <x v="17"/>
    <x v="0"/>
    <m/>
    <m/>
  </r>
  <r>
    <x v="620"/>
    <s v="Family and Internal Medicine (Boiling Springs, SC)"/>
    <x v="1"/>
    <x v="17"/>
    <x v="0"/>
    <m/>
    <m/>
  </r>
  <r>
    <x v="621"/>
    <s v="Family Medicine (Greer, SC)"/>
    <x v="1"/>
    <x v="17"/>
    <x v="0"/>
    <m/>
    <m/>
  </r>
  <r>
    <x v="622"/>
    <s v="Liberty Family Care (Libety, SC)"/>
    <x v="1"/>
    <x v="17"/>
    <x v="0"/>
    <m/>
    <m/>
  </r>
  <r>
    <x v="623"/>
    <s v="OB/GYN Center (Greenville, SC)"/>
    <x v="1"/>
    <x v="17"/>
    <x v="0"/>
    <m/>
    <m/>
  </r>
  <r>
    <x v="624"/>
    <s v="Simpsonville Family Medicine (Simpsonville, SC)"/>
    <x v="1"/>
    <x v="17"/>
    <x v="0"/>
    <m/>
    <m/>
  </r>
  <r>
    <x v="625"/>
    <s v="Travelers Rest Family Medicine (Travelers Rest, SC)"/>
    <x v="1"/>
    <x v="17"/>
    <x v="0"/>
    <m/>
    <m/>
  </r>
  <r>
    <x v="626"/>
    <s v="Prisma Helath Pediatrics and Internal Medicine- Squires Point (Duncan, SC)"/>
    <x v="1"/>
    <x v="17"/>
    <x v="0"/>
    <m/>
    <m/>
  </r>
  <r>
    <x v="627"/>
    <s v="Keystone Family Medicine (Simpsonville, SC)"/>
    <x v="1"/>
    <x v="17"/>
    <x v="0"/>
    <m/>
    <m/>
  </r>
  <r>
    <x v="628"/>
    <s v="Goose Creek Health Department (Goose Creek, SC)"/>
    <x v="3"/>
    <x v="6"/>
    <x v="0"/>
    <m/>
    <m/>
  </r>
  <r>
    <x v="629"/>
    <s v="Check Me-Owt Mammogram Event (Columbia, SC)"/>
    <x v="0"/>
    <x v="0"/>
    <x v="0"/>
    <m/>
    <m/>
  </r>
  <r>
    <x v="630"/>
    <s v="Charleston County Health Department (Charleston, SC)"/>
    <x v="3"/>
    <x v="6"/>
    <x v="0"/>
    <m/>
    <m/>
  </r>
  <r>
    <x v="631"/>
    <s v="Movement Mortgage (Indian Land, SC)"/>
    <x v="0"/>
    <x v="0"/>
    <x v="0"/>
    <m/>
    <m/>
  </r>
  <r>
    <x v="632"/>
    <s v="Mimosas &amp; Mammograms Pain to Triumph (Columbia, SC)"/>
    <x v="0"/>
    <x v="0"/>
    <x v="0"/>
    <m/>
    <m/>
  </r>
  <r>
    <x v="633"/>
    <s v="Pinner Clinic (Peak, SC)"/>
    <x v="0"/>
    <x v="0"/>
    <x v="0"/>
    <m/>
    <m/>
  </r>
  <r>
    <x v="634"/>
    <s v="Pinner Clinic (Peak, SC)"/>
    <x v="0"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8B23C7-8C41-4EB4-9CC2-1D17F6405293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F19" firstHeaderRow="1" firstDataRow="2" firstDataCol="1"/>
  <pivotFields count="7">
    <pivotField axis="axisRow" compact="0" outline="0" showAll="0">
      <items count="636">
        <item h="1" x="428"/>
        <item h="1" x="447"/>
        <item h="1" x="457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h="1" x="128"/>
        <item h="1" x="129"/>
        <item h="1" x="130"/>
        <item h="1" x="131"/>
        <item h="1" x="132"/>
        <item h="1" x="133"/>
        <item h="1" x="134"/>
        <item h="1" x="135"/>
        <item h="1" x="136"/>
        <item h="1" x="137"/>
        <item h="1" x="138"/>
        <item h="1" x="139"/>
        <item h="1" x="140"/>
        <item h="1" x="141"/>
        <item h="1" x="142"/>
        <item h="1" x="143"/>
        <item h="1" x="144"/>
        <item h="1" x="145"/>
        <item h="1" x="146"/>
        <item h="1" x="147"/>
        <item h="1" x="148"/>
        <item h="1" x="149"/>
        <item h="1" x="150"/>
        <item h="1" x="151"/>
        <item h="1" x="153"/>
        <item h="1" x="154"/>
        <item h="1" x="155"/>
        <item h="1" x="156"/>
        <item h="1" x="157"/>
        <item h="1" x="158"/>
        <item h="1" x="159"/>
        <item h="1" x="160"/>
        <item h="1" x="161"/>
        <item h="1" x="162"/>
        <item h="1" x="163"/>
        <item h="1" x="164"/>
        <item h="1" x="165"/>
        <item h="1" x="166"/>
        <item h="1" x="167"/>
        <item h="1" x="168"/>
        <item h="1" x="169"/>
        <item h="1" x="170"/>
        <item h="1" x="171"/>
        <item h="1" x="172"/>
        <item h="1" x="173"/>
        <item h="1" x="174"/>
        <item h="1" x="175"/>
        <item h="1" x="176"/>
        <item h="1" x="177"/>
        <item h="1" x="178"/>
        <item h="1" x="179"/>
        <item h="1" x="180"/>
        <item h="1" x="181"/>
        <item h="1" x="182"/>
        <item h="1" x="183"/>
        <item h="1" x="184"/>
        <item h="1" x="185"/>
        <item h="1" x="186"/>
        <item h="1" x="187"/>
        <item h="1" x="188"/>
        <item h="1" x="189"/>
        <item h="1" x="190"/>
        <item h="1" x="191"/>
        <item h="1" x="192"/>
        <item h="1" x="193"/>
        <item h="1" x="194"/>
        <item h="1" x="195"/>
        <item h="1" x="196"/>
        <item h="1" x="197"/>
        <item h="1" x="198"/>
        <item h="1" x="199"/>
        <item h="1" x="200"/>
        <item h="1" x="201"/>
        <item h="1" x="202"/>
        <item h="1" x="203"/>
        <item h="1" x="204"/>
        <item h="1" x="205"/>
        <item h="1" x="206"/>
        <item h="1" x="207"/>
        <item h="1" x="208"/>
        <item h="1" x="209"/>
        <item h="1" x="210"/>
        <item h="1" x="211"/>
        <item h="1" x="212"/>
        <item h="1" x="213"/>
        <item h="1" x="214"/>
        <item h="1" x="215"/>
        <item h="1" x="216"/>
        <item h="1" x="217"/>
        <item h="1" x="218"/>
        <item h="1" x="219"/>
        <item h="1" x="220"/>
        <item h="1" x="221"/>
        <item h="1" x="222"/>
        <item h="1" x="223"/>
        <item h="1" x="224"/>
        <item h="1" x="225"/>
        <item h="1" x="226"/>
        <item h="1" x="227"/>
        <item h="1" x="228"/>
        <item h="1" x="229"/>
        <item h="1" x="230"/>
        <item h="1" x="231"/>
        <item h="1" x="232"/>
        <item h="1" x="233"/>
        <item h="1" x="234"/>
        <item h="1" x="235"/>
        <item h="1" x="236"/>
        <item h="1" x="237"/>
        <item h="1" x="238"/>
        <item h="1" x="239"/>
        <item h="1" x="240"/>
        <item h="1" x="241"/>
        <item h="1" x="242"/>
        <item h="1" x="243"/>
        <item h="1" x="244"/>
        <item h="1" x="245"/>
        <item h="1" x="246"/>
        <item h="1" x="247"/>
        <item h="1" x="248"/>
        <item h="1" x="249"/>
        <item h="1" x="250"/>
        <item h="1" x="251"/>
        <item h="1" x="252"/>
        <item h="1" x="253"/>
        <item h="1" x="254"/>
        <item h="1" x="255"/>
        <item h="1" x="256"/>
        <item h="1" x="257"/>
        <item h="1" x="258"/>
        <item h="1" x="259"/>
        <item h="1" x="260"/>
        <item h="1" x="261"/>
        <item h="1" x="262"/>
        <item h="1" x="263"/>
        <item h="1" x="264"/>
        <item h="1" x="265"/>
        <item h="1" x="266"/>
        <item h="1" x="267"/>
        <item h="1" x="268"/>
        <item h="1" x="269"/>
        <item h="1" x="270"/>
        <item h="1" x="271"/>
        <item h="1" x="272"/>
        <item h="1" x="273"/>
        <item h="1" x="274"/>
        <item h="1" x="275"/>
        <item h="1" x="276"/>
        <item h="1" x="277"/>
        <item h="1" x="278"/>
        <item h="1" x="279"/>
        <item h="1" x="280"/>
        <item h="1" x="281"/>
        <item h="1" x="282"/>
        <item h="1" x="283"/>
        <item h="1" x="284"/>
        <item h="1" x="285"/>
        <item h="1" x="286"/>
        <item h="1" x="287"/>
        <item h="1" x="288"/>
        <item h="1" x="289"/>
        <item h="1" x="290"/>
        <item h="1" x="291"/>
        <item h="1" x="292"/>
        <item h="1" x="293"/>
        <item h="1" x="294"/>
        <item h="1" x="295"/>
        <item h="1" x="296"/>
        <item h="1" x="297"/>
        <item h="1" x="298"/>
        <item h="1" x="299"/>
        <item h="1" x="300"/>
        <item h="1" x="301"/>
        <item h="1" x="302"/>
        <item h="1" x="303"/>
        <item h="1" x="304"/>
        <item h="1" x="305"/>
        <item h="1" x="306"/>
        <item h="1" x="307"/>
        <item h="1" x="308"/>
        <item h="1" x="309"/>
        <item h="1" x="310"/>
        <item h="1" x="311"/>
        <item h="1" x="312"/>
        <item h="1" x="313"/>
        <item h="1" x="314"/>
        <item h="1" x="315"/>
        <item h="1" x="316"/>
        <item h="1" x="317"/>
        <item h="1" x="318"/>
        <item h="1" x="319"/>
        <item h="1" x="320"/>
        <item h="1" x="321"/>
        <item h="1" x="322"/>
        <item h="1" x="323"/>
        <item h="1" x="324"/>
        <item h="1" x="325"/>
        <item h="1" x="326"/>
        <item h="1" x="327"/>
        <item h="1" x="328"/>
        <item h="1" x="329"/>
        <item h="1" x="330"/>
        <item h="1" x="331"/>
        <item h="1" x="332"/>
        <item h="1" x="333"/>
        <item h="1" x="334"/>
        <item h="1" x="335"/>
        <item h="1" x="336"/>
        <item h="1" x="337"/>
        <item h="1" x="338"/>
        <item h="1" x="339"/>
        <item h="1" x="340"/>
        <item h="1" x="341"/>
        <item h="1" x="342"/>
        <item h="1" x="343"/>
        <item h="1" x="344"/>
        <item h="1" x="345"/>
        <item h="1" x="346"/>
        <item h="1" x="347"/>
        <item h="1" x="348"/>
        <item h="1" x="349"/>
        <item h="1" x="350"/>
        <item h="1" x="351"/>
        <item h="1" x="352"/>
        <item h="1" x="353"/>
        <item h="1" x="354"/>
        <item h="1" x="355"/>
        <item h="1" x="356"/>
        <item h="1" x="357"/>
        <item h="1" x="358"/>
        <item h="1" x="359"/>
        <item h="1" x="360"/>
        <item h="1" x="361"/>
        <item h="1" x="362"/>
        <item h="1" x="363"/>
        <item h="1" x="364"/>
        <item h="1" x="365"/>
        <item h="1" x="366"/>
        <item h="1" x="367"/>
        <item h="1" x="368"/>
        <item h="1" x="369"/>
        <item h="1" x="370"/>
        <item h="1" x="371"/>
        <item h="1" x="372"/>
        <item h="1" x="373"/>
        <item h="1" x="374"/>
        <item h="1" x="375"/>
        <item h="1" x="376"/>
        <item h="1" x="377"/>
        <item h="1" x="378"/>
        <item h="1" x="379"/>
        <item h="1" x="380"/>
        <item h="1" x="381"/>
        <item h="1" x="382"/>
        <item h="1" x="383"/>
        <item h="1" x="384"/>
        <item h="1" x="385"/>
        <item h="1" x="386"/>
        <item h="1" x="387"/>
        <item h="1" x="388"/>
        <item h="1" x="389"/>
        <item h="1" x="390"/>
        <item h="1" x="391"/>
        <item h="1" x="392"/>
        <item h="1" x="393"/>
        <item h="1" x="394"/>
        <item h="1" x="395"/>
        <item h="1" x="396"/>
        <item h="1" x="397"/>
        <item h="1" x="398"/>
        <item h="1" x="399"/>
        <item h="1" x="400"/>
        <item h="1" x="401"/>
        <item h="1" x="402"/>
        <item h="1" x="403"/>
        <item h="1" x="404"/>
        <item h="1" x="405"/>
        <item h="1" x="406"/>
        <item h="1" x="407"/>
        <item h="1" x="408"/>
        <item h="1" x="409"/>
        <item h="1" x="410"/>
        <item h="1" x="411"/>
        <item h="1" x="412"/>
        <item h="1" x="413"/>
        <item h="1" x="414"/>
        <item h="1" x="415"/>
        <item h="1" x="416"/>
        <item h="1" x="417"/>
        <item h="1" x="418"/>
        <item h="1" x="419"/>
        <item h="1" x="420"/>
        <item h="1" x="421"/>
        <item h="1" x="422"/>
        <item h="1" x="423"/>
        <item h="1" x="424"/>
        <item h="1" x="425"/>
        <item h="1" x="426"/>
        <item h="1" x="427"/>
        <item h="1" x="429"/>
        <item h="1" x="430"/>
        <item h="1" x="431"/>
        <item h="1" x="432"/>
        <item h="1" x="433"/>
        <item h="1" x="434"/>
        <item h="1" x="435"/>
        <item h="1" x="436"/>
        <item h="1" x="437"/>
        <item h="1" x="438"/>
        <item h="1" x="439"/>
        <item h="1" x="440"/>
        <item h="1" x="441"/>
        <item h="1" x="442"/>
        <item h="1" x="443"/>
        <item h="1" x="444"/>
        <item h="1" x="445"/>
        <item h="1" x="446"/>
        <item h="1" x="448"/>
        <item h="1" x="449"/>
        <item h="1" x="450"/>
        <item h="1" x="451"/>
        <item h="1" x="452"/>
        <item h="1" x="453"/>
        <item h="1" x="454"/>
        <item h="1" x="455"/>
        <item h="1" x="456"/>
        <item h="1" x="458"/>
        <item h="1" x="459"/>
        <item h="1" x="460"/>
        <item h="1" x="461"/>
        <item h="1" x="462"/>
        <item h="1" x="463"/>
        <item h="1" x="464"/>
        <item h="1" x="465"/>
        <item h="1" x="466"/>
        <item h="1" x="467"/>
        <item h="1" x="468"/>
        <item h="1" x="469"/>
        <item h="1" x="470"/>
        <item h="1" x="471"/>
        <item h="1" x="472"/>
        <item h="1" x="473"/>
        <item h="1" x="474"/>
        <item h="1" x="475"/>
        <item h="1" x="476"/>
        <item h="1" x="477"/>
        <item h="1" x="478"/>
        <item h="1" x="479"/>
        <item h="1" x="480"/>
        <item h="1" x="481"/>
        <item h="1" x="482"/>
        <item h="1" x="483"/>
        <item h="1" x="484"/>
        <item h="1" x="485"/>
        <item h="1" x="486"/>
        <item h="1" x="487"/>
        <item h="1" x="488"/>
        <item h="1" x="489"/>
        <item h="1" x="490"/>
        <item h="1" x="491"/>
        <item h="1" x="492"/>
        <item h="1" x="493"/>
        <item h="1" x="494"/>
        <item h="1" x="495"/>
        <item h="1" x="496"/>
        <item h="1" x="497"/>
        <item h="1" x="498"/>
        <item h="1" x="499"/>
        <item h="1" x="500"/>
        <item h="1" x="501"/>
        <item h="1" x="502"/>
        <item h="1" x="503"/>
        <item h="1" x="504"/>
        <item h="1" x="505"/>
        <item h="1" x="506"/>
        <item h="1" x="507"/>
        <item h="1" x="508"/>
        <item h="1" x="509"/>
        <item h="1" x="510"/>
        <item h="1" x="511"/>
        <item h="1" x="512"/>
        <item h="1" x="513"/>
        <item h="1" x="514"/>
        <item h="1" x="515"/>
        <item h="1"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h="1" x="530"/>
        <item x="531"/>
        <item x="532"/>
        <item h="1" x="533"/>
        <item h="1" x="534"/>
        <item h="1" x="535"/>
        <item h="1" x="536"/>
        <item h="1" x="537"/>
        <item h="1" x="538"/>
        <item h="1" x="539"/>
        <item h="1" x="540"/>
        <item h="1" x="541"/>
        <item h="1" x="542"/>
        <item h="1" x="543"/>
        <item h="1" x="544"/>
        <item h="1" x="545"/>
        <item h="1" x="546"/>
        <item h="1" x="547"/>
        <item h="1" x="548"/>
        <item h="1" x="549"/>
        <item h="1" x="550"/>
        <item h="1" x="551"/>
        <item h="1" x="552"/>
        <item h="1" x="553"/>
        <item h="1" x="554"/>
        <item h="1" x="555"/>
        <item h="1" x="556"/>
        <item h="1" x="557"/>
        <item h="1" x="558"/>
        <item h="1" x="559"/>
        <item h="1" x="560"/>
        <item h="1" x="561"/>
        <item h="1" x="562"/>
        <item h="1" x="563"/>
        <item h="1" x="564"/>
        <item h="1" x="565"/>
        <item h="1" x="566"/>
        <item h="1" x="567"/>
        <item h="1" x="568"/>
        <item h="1" x="569"/>
        <item h="1" x="570"/>
        <item h="1" x="571"/>
        <item h="1" x="572"/>
        <item h="1" x="573"/>
        <item h="1" x="574"/>
        <item h="1" x="575"/>
        <item h="1" x="576"/>
        <item h="1" x="577"/>
        <item h="1" x="578"/>
        <item h="1" x="579"/>
        <item h="1" x="580"/>
        <item h="1" x="581"/>
        <item h="1" x="582"/>
        <item h="1" x="583"/>
        <item h="1" x="584"/>
        <item h="1" x="585"/>
        <item h="1" x="586"/>
        <item h="1" x="587"/>
        <item h="1" x="588"/>
        <item h="1" x="589"/>
        <item h="1" x="590"/>
        <item h="1" x="591"/>
        <item h="1" x="592"/>
        <item h="1" x="593"/>
        <item h="1" x="594"/>
        <item h="1" x="595"/>
        <item h="1" x="596"/>
        <item h="1" x="597"/>
        <item h="1" x="598"/>
        <item h="1" x="599"/>
        <item h="1" x="600"/>
        <item h="1" x="601"/>
        <item h="1" x="602"/>
        <item h="1" x="603"/>
        <item h="1" x="604"/>
        <item h="1" x="605"/>
        <item h="1" x="606"/>
        <item h="1" x="607"/>
        <item h="1" x="608"/>
        <item h="1" x="609"/>
        <item h="1" x="610"/>
        <item h="1" x="611"/>
        <item h="1" x="612"/>
        <item h="1" x="613"/>
        <item h="1" x="614"/>
        <item h="1" x="615"/>
        <item h="1" x="616"/>
        <item h="1" x="617"/>
        <item h="1" x="618"/>
        <item h="1" x="619"/>
        <item h="1" x="620"/>
        <item h="1" x="621"/>
        <item h="1" x="622"/>
        <item h="1" x="623"/>
        <item h="1" x="624"/>
        <item h="1" x="625"/>
        <item h="1" x="626"/>
        <item h="1" x="627"/>
        <item h="1" x="628"/>
        <item h="1" x="629"/>
        <item h="1" x="630"/>
        <item h="1" x="631"/>
        <item h="1" x="632"/>
        <item h="1" x="633"/>
        <item h="1" x="634"/>
        <item h="1" x="152"/>
        <item t="default"/>
      </items>
    </pivotField>
    <pivotField compact="0" outline="0" showAll="0"/>
    <pivotField axis="axisCol" compact="0" outline="0" showAll="0">
      <items count="8">
        <item x="3"/>
        <item x="6"/>
        <item x="5"/>
        <item x="0"/>
        <item x="2"/>
        <item x="1"/>
        <item x="4"/>
        <item t="default"/>
      </items>
    </pivotField>
    <pivotField compact="0" outline="0" showAll="0"/>
    <pivotField compact="0" outline="0" showAll="0"/>
    <pivotField dataField="1" compact="0" outline="0" showAll="0"/>
    <pivotField compact="0" outline="0" showAll="0"/>
  </pivotFields>
  <rowFields count="1">
    <field x="0"/>
  </rowFields>
  <rowItems count="16"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30"/>
    </i>
    <i>
      <x v="531"/>
    </i>
    <i t="grand">
      <x/>
    </i>
  </rowItems>
  <colFields count="1">
    <field x="2"/>
  </colFields>
  <colItems count="5">
    <i>
      <x/>
    </i>
    <i>
      <x v="3"/>
    </i>
    <i>
      <x v="4"/>
    </i>
    <i>
      <x v="5"/>
    </i>
    <i t="grand">
      <x/>
    </i>
  </colItems>
  <dataFields count="1">
    <dataField name="Sum of NUMBER SCREENED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5A268D-1ED3-44E0-B76B-C6BDCFF037CB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0:F51" firstHeaderRow="1" firstDataRow="2" firstDataCol="1"/>
  <pivotFields count="7">
    <pivotField axis="axisRow" compact="0" outline="0" showAll="0">
      <items count="636">
        <item h="1" x="428"/>
        <item h="1" x="447"/>
        <item h="1" x="457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h="1" x="128"/>
        <item h="1" x="129"/>
        <item h="1" x="130"/>
        <item h="1" x="131"/>
        <item h="1" x="132"/>
        <item h="1" x="133"/>
        <item h="1" x="134"/>
        <item h="1" x="135"/>
        <item h="1" x="136"/>
        <item h="1" x="137"/>
        <item h="1" x="138"/>
        <item h="1" x="139"/>
        <item h="1" x="140"/>
        <item h="1" x="141"/>
        <item h="1" x="142"/>
        <item h="1" x="143"/>
        <item h="1" x="144"/>
        <item h="1" x="145"/>
        <item h="1" x="146"/>
        <item h="1" x="147"/>
        <item h="1" x="148"/>
        <item h="1" x="149"/>
        <item h="1" x="150"/>
        <item h="1" x="151"/>
        <item h="1" x="153"/>
        <item h="1" x="154"/>
        <item h="1" x="155"/>
        <item h="1" x="156"/>
        <item h="1" x="157"/>
        <item h="1" x="158"/>
        <item h="1" x="159"/>
        <item h="1" x="160"/>
        <item h="1" x="161"/>
        <item h="1" x="162"/>
        <item h="1" x="163"/>
        <item h="1" x="164"/>
        <item h="1" x="165"/>
        <item h="1" x="166"/>
        <item h="1" x="167"/>
        <item h="1" x="168"/>
        <item h="1" x="169"/>
        <item h="1" x="170"/>
        <item h="1" x="171"/>
        <item h="1" x="172"/>
        <item h="1" x="173"/>
        <item h="1" x="174"/>
        <item h="1" x="175"/>
        <item h="1" x="176"/>
        <item h="1" x="177"/>
        <item h="1" x="178"/>
        <item h="1" x="179"/>
        <item h="1" x="180"/>
        <item h="1" x="181"/>
        <item h="1" x="182"/>
        <item h="1" x="183"/>
        <item h="1" x="184"/>
        <item h="1" x="185"/>
        <item h="1" x="186"/>
        <item h="1" x="187"/>
        <item h="1" x="188"/>
        <item h="1" x="189"/>
        <item h="1" x="190"/>
        <item h="1" x="191"/>
        <item h="1" x="192"/>
        <item h="1" x="193"/>
        <item h="1" x="194"/>
        <item h="1" x="195"/>
        <item h="1" x="196"/>
        <item h="1" x="197"/>
        <item h="1" x="198"/>
        <item h="1" x="199"/>
        <item h="1" x="200"/>
        <item h="1" x="201"/>
        <item h="1" x="202"/>
        <item h="1" x="203"/>
        <item h="1" x="204"/>
        <item h="1" x="205"/>
        <item h="1" x="206"/>
        <item h="1" x="207"/>
        <item h="1" x="208"/>
        <item h="1" x="209"/>
        <item h="1" x="210"/>
        <item h="1" x="211"/>
        <item h="1" x="212"/>
        <item h="1" x="213"/>
        <item h="1" x="214"/>
        <item h="1" x="215"/>
        <item h="1" x="216"/>
        <item h="1" x="217"/>
        <item h="1" x="218"/>
        <item h="1" x="219"/>
        <item h="1" x="220"/>
        <item h="1" x="221"/>
        <item h="1" x="222"/>
        <item h="1" x="223"/>
        <item h="1" x="224"/>
        <item h="1" x="225"/>
        <item h="1" x="226"/>
        <item h="1" x="227"/>
        <item h="1" x="228"/>
        <item h="1" x="229"/>
        <item h="1" x="230"/>
        <item h="1" x="231"/>
        <item h="1" x="232"/>
        <item h="1" x="233"/>
        <item h="1" x="234"/>
        <item h="1" x="235"/>
        <item h="1" x="236"/>
        <item h="1" x="237"/>
        <item h="1" x="238"/>
        <item h="1" x="239"/>
        <item h="1" x="240"/>
        <item h="1" x="241"/>
        <item h="1" x="242"/>
        <item h="1" x="243"/>
        <item h="1" x="244"/>
        <item h="1" x="245"/>
        <item h="1" x="246"/>
        <item h="1" x="247"/>
        <item h="1" x="248"/>
        <item h="1" x="249"/>
        <item h="1" x="250"/>
        <item h="1" x="251"/>
        <item h="1" x="252"/>
        <item h="1" x="253"/>
        <item h="1" x="254"/>
        <item h="1" x="255"/>
        <item h="1" x="256"/>
        <item h="1" x="257"/>
        <item h="1" x="258"/>
        <item h="1" x="259"/>
        <item h="1" x="260"/>
        <item h="1" x="261"/>
        <item h="1" x="262"/>
        <item h="1" x="263"/>
        <item h="1" x="264"/>
        <item h="1" x="265"/>
        <item h="1" x="266"/>
        <item h="1" x="267"/>
        <item h="1" x="268"/>
        <item h="1" x="269"/>
        <item h="1" x="270"/>
        <item h="1" x="271"/>
        <item h="1" x="272"/>
        <item h="1" x="273"/>
        <item h="1" x="274"/>
        <item h="1" x="275"/>
        <item h="1" x="276"/>
        <item h="1" x="277"/>
        <item h="1" x="278"/>
        <item h="1" x="279"/>
        <item h="1" x="280"/>
        <item h="1" x="281"/>
        <item h="1" x="282"/>
        <item h="1" x="283"/>
        <item h="1" x="284"/>
        <item h="1" x="285"/>
        <item h="1" x="286"/>
        <item h="1" x="287"/>
        <item h="1" x="288"/>
        <item h="1" x="289"/>
        <item h="1" x="290"/>
        <item h="1" x="291"/>
        <item h="1" x="292"/>
        <item h="1" x="293"/>
        <item h="1" x="294"/>
        <item h="1" x="295"/>
        <item h="1" x="296"/>
        <item h="1" x="297"/>
        <item h="1" x="298"/>
        <item h="1" x="299"/>
        <item h="1" x="300"/>
        <item h="1" x="301"/>
        <item h="1" x="302"/>
        <item h="1" x="303"/>
        <item h="1" x="304"/>
        <item h="1" x="305"/>
        <item h="1" x="306"/>
        <item h="1" x="307"/>
        <item h="1" x="308"/>
        <item h="1" x="309"/>
        <item h="1" x="310"/>
        <item h="1" x="311"/>
        <item h="1" x="312"/>
        <item h="1" x="313"/>
        <item h="1" x="314"/>
        <item h="1" x="315"/>
        <item h="1" x="316"/>
        <item h="1" x="317"/>
        <item h="1" x="318"/>
        <item h="1" x="319"/>
        <item h="1" x="320"/>
        <item h="1" x="321"/>
        <item h="1" x="322"/>
        <item h="1" x="323"/>
        <item h="1" x="324"/>
        <item h="1" x="325"/>
        <item h="1" x="326"/>
        <item h="1" x="327"/>
        <item h="1" x="328"/>
        <item h="1" x="329"/>
        <item h="1" x="330"/>
        <item h="1" x="331"/>
        <item h="1" x="332"/>
        <item h="1" x="333"/>
        <item h="1" x="334"/>
        <item h="1" x="335"/>
        <item h="1" x="336"/>
        <item h="1" x="337"/>
        <item h="1" x="338"/>
        <item h="1" x="339"/>
        <item h="1" x="340"/>
        <item h="1" x="341"/>
        <item h="1" x="342"/>
        <item h="1" x="343"/>
        <item h="1" x="344"/>
        <item h="1" x="345"/>
        <item h="1" x="346"/>
        <item h="1" x="347"/>
        <item h="1" x="348"/>
        <item h="1" x="349"/>
        <item h="1" x="350"/>
        <item h="1" x="351"/>
        <item h="1" x="352"/>
        <item h="1" x="353"/>
        <item h="1" x="354"/>
        <item h="1" x="355"/>
        <item h="1" x="356"/>
        <item h="1" x="357"/>
        <item h="1" x="358"/>
        <item h="1" x="359"/>
        <item h="1" x="360"/>
        <item h="1" x="361"/>
        <item h="1" x="362"/>
        <item h="1" x="363"/>
        <item h="1" x="364"/>
        <item h="1" x="365"/>
        <item h="1" x="366"/>
        <item h="1" x="367"/>
        <item h="1" x="368"/>
        <item h="1" x="369"/>
        <item h="1" x="370"/>
        <item h="1" x="371"/>
        <item h="1" x="372"/>
        <item h="1" x="373"/>
        <item h="1" x="374"/>
        <item h="1" x="375"/>
        <item h="1" x="376"/>
        <item h="1" x="377"/>
        <item h="1" x="378"/>
        <item h="1" x="379"/>
        <item h="1" x="380"/>
        <item h="1" x="381"/>
        <item h="1" x="382"/>
        <item h="1" x="383"/>
        <item h="1" x="384"/>
        <item h="1" x="385"/>
        <item h="1" x="386"/>
        <item h="1" x="387"/>
        <item h="1" x="388"/>
        <item h="1" x="389"/>
        <item h="1" x="390"/>
        <item h="1" x="391"/>
        <item h="1" x="392"/>
        <item h="1" x="393"/>
        <item h="1" x="394"/>
        <item h="1" x="395"/>
        <item h="1" x="396"/>
        <item h="1" x="397"/>
        <item h="1" x="398"/>
        <item h="1" x="399"/>
        <item h="1" x="400"/>
        <item h="1" x="401"/>
        <item h="1" x="402"/>
        <item h="1" x="403"/>
        <item h="1" x="404"/>
        <item h="1" x="405"/>
        <item h="1" x="406"/>
        <item h="1" x="407"/>
        <item h="1" x="408"/>
        <item h="1" x="409"/>
        <item h="1" x="410"/>
        <item h="1" x="411"/>
        <item h="1" x="412"/>
        <item h="1" x="413"/>
        <item h="1" x="414"/>
        <item h="1" x="415"/>
        <item h="1" x="416"/>
        <item h="1" x="417"/>
        <item h="1" x="418"/>
        <item h="1" x="419"/>
        <item h="1" x="420"/>
        <item h="1" x="421"/>
        <item h="1" x="422"/>
        <item h="1" x="423"/>
        <item h="1" x="424"/>
        <item h="1" x="425"/>
        <item h="1" x="426"/>
        <item h="1" x="427"/>
        <item h="1" x="429"/>
        <item h="1" x="430"/>
        <item h="1" x="431"/>
        <item h="1" x="432"/>
        <item h="1" x="433"/>
        <item h="1" x="434"/>
        <item h="1" x="435"/>
        <item h="1" x="436"/>
        <item h="1" x="437"/>
        <item h="1" x="438"/>
        <item h="1" x="439"/>
        <item h="1" x="440"/>
        <item h="1" x="441"/>
        <item h="1" x="442"/>
        <item h="1" x="443"/>
        <item h="1" x="444"/>
        <item h="1" x="445"/>
        <item h="1" x="446"/>
        <item h="1" x="448"/>
        <item h="1" x="449"/>
        <item h="1" x="450"/>
        <item h="1" x="451"/>
        <item h="1" x="452"/>
        <item h="1" x="453"/>
        <item h="1" x="454"/>
        <item h="1" x="455"/>
        <item h="1" x="456"/>
        <item h="1" x="458"/>
        <item h="1" x="459"/>
        <item h="1" x="460"/>
        <item h="1" x="461"/>
        <item h="1" x="462"/>
        <item h="1" x="463"/>
        <item h="1" x="464"/>
        <item h="1" x="465"/>
        <item h="1" x="466"/>
        <item h="1" x="467"/>
        <item h="1" x="468"/>
        <item h="1" x="469"/>
        <item h="1" x="470"/>
        <item h="1" x="471"/>
        <item h="1" x="472"/>
        <item h="1" x="473"/>
        <item h="1" x="474"/>
        <item h="1" x="475"/>
        <item h="1" x="476"/>
        <item h="1" x="477"/>
        <item h="1" x="478"/>
        <item h="1" x="479"/>
        <item h="1" x="480"/>
        <item h="1" x="481"/>
        <item h="1" x="482"/>
        <item h="1" x="483"/>
        <item h="1" x="484"/>
        <item h="1" x="485"/>
        <item h="1" x="486"/>
        <item h="1" x="487"/>
        <item h="1" x="488"/>
        <item h="1" x="489"/>
        <item h="1" x="490"/>
        <item h="1" x="491"/>
        <item h="1" x="492"/>
        <item h="1" x="493"/>
        <item h="1" x="494"/>
        <item h="1" x="495"/>
        <item h="1" x="496"/>
        <item h="1" x="497"/>
        <item h="1" x="498"/>
        <item h="1" x="499"/>
        <item h="1" x="500"/>
        <item h="1" x="501"/>
        <item h="1" x="502"/>
        <item h="1" x="503"/>
        <item h="1" x="504"/>
        <item h="1" x="505"/>
        <item h="1" x="506"/>
        <item h="1" x="507"/>
        <item h="1" x="508"/>
        <item h="1" x="509"/>
        <item h="1" x="510"/>
        <item h="1" x="511"/>
        <item h="1" x="512"/>
        <item h="1"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h="1" x="533"/>
        <item h="1" x="534"/>
        <item h="1" x="535"/>
        <item h="1" x="536"/>
        <item h="1" x="537"/>
        <item h="1" x="538"/>
        <item h="1" x="539"/>
        <item h="1" x="540"/>
        <item h="1" x="541"/>
        <item h="1" x="542"/>
        <item h="1" x="543"/>
        <item h="1" x="544"/>
        <item h="1" x="545"/>
        <item h="1" x="546"/>
        <item h="1" x="547"/>
        <item h="1" x="548"/>
        <item h="1" x="549"/>
        <item h="1" x="550"/>
        <item h="1" x="551"/>
        <item h="1" x="552"/>
        <item h="1" x="553"/>
        <item h="1" x="554"/>
        <item h="1" x="555"/>
        <item h="1" x="556"/>
        <item h="1" x="557"/>
        <item h="1" x="558"/>
        <item h="1" x="559"/>
        <item h="1" x="560"/>
        <item h="1" x="561"/>
        <item h="1" x="562"/>
        <item h="1" x="563"/>
        <item h="1" x="564"/>
        <item h="1" x="565"/>
        <item h="1" x="566"/>
        <item h="1" x="567"/>
        <item h="1" x="568"/>
        <item h="1" x="569"/>
        <item h="1" x="570"/>
        <item h="1" x="571"/>
        <item h="1" x="572"/>
        <item h="1" x="573"/>
        <item h="1" x="574"/>
        <item h="1" x="575"/>
        <item h="1" x="576"/>
        <item h="1" x="577"/>
        <item h="1" x="578"/>
        <item h="1" x="579"/>
        <item h="1" x="580"/>
        <item h="1" x="581"/>
        <item h="1" x="582"/>
        <item h="1" x="583"/>
        <item h="1" x="584"/>
        <item h="1" x="585"/>
        <item h="1" x="586"/>
        <item h="1" x="587"/>
        <item h="1" x="588"/>
        <item h="1" x="589"/>
        <item h="1" x="590"/>
        <item h="1" x="591"/>
        <item h="1" x="592"/>
        <item h="1" x="593"/>
        <item h="1" x="594"/>
        <item h="1" x="595"/>
        <item h="1" x="596"/>
        <item h="1" x="597"/>
        <item h="1" x="598"/>
        <item h="1" x="599"/>
        <item h="1" x="600"/>
        <item h="1" x="601"/>
        <item h="1" x="602"/>
        <item h="1" x="603"/>
        <item h="1" x="604"/>
        <item h="1" x="605"/>
        <item h="1" x="606"/>
        <item h="1" x="607"/>
        <item h="1" x="608"/>
        <item h="1" x="609"/>
        <item h="1" x="610"/>
        <item h="1" x="611"/>
        <item h="1" x="612"/>
        <item h="1" x="613"/>
        <item h="1" x="614"/>
        <item h="1" x="615"/>
        <item h="1" x="616"/>
        <item h="1" x="617"/>
        <item h="1" x="618"/>
        <item h="1" x="619"/>
        <item h="1" x="620"/>
        <item h="1" x="621"/>
        <item h="1" x="622"/>
        <item h="1" x="623"/>
        <item h="1" x="624"/>
        <item h="1" x="625"/>
        <item h="1" x="626"/>
        <item h="1" x="627"/>
        <item h="1" x="628"/>
        <item h="1" x="629"/>
        <item h="1" x="630"/>
        <item h="1" x="631"/>
        <item h="1" x="632"/>
        <item h="1" x="633"/>
        <item h="1" x="634"/>
        <item h="1" x="152"/>
        <item t="default"/>
      </items>
    </pivotField>
    <pivotField compact="0" outline="0" showAll="0"/>
    <pivotField axis="axisCol" compact="0" outline="0" showAll="0">
      <items count="8">
        <item x="3"/>
        <item x="6"/>
        <item x="5"/>
        <item x="0"/>
        <item x="2"/>
        <item x="1"/>
        <item x="4"/>
        <item t="default"/>
      </items>
    </pivotField>
    <pivotField compact="0" outline="0" showAll="0">
      <items count="20">
        <item x="8"/>
        <item x="11"/>
        <item x="9"/>
        <item x="10"/>
        <item x="2"/>
        <item x="0"/>
        <item x="14"/>
        <item x="5"/>
        <item x="13"/>
        <item x="6"/>
        <item x="15"/>
        <item x="12"/>
        <item x="16"/>
        <item x="4"/>
        <item x="17"/>
        <item x="1"/>
        <item x="3"/>
        <item x="18"/>
        <item x="7"/>
        <item t="default"/>
      </items>
    </pivotField>
    <pivotField dataField="1" compact="0" outline="0" showAll="0">
      <items count="3">
        <item x="1"/>
        <item x="0"/>
        <item t="default"/>
      </items>
    </pivotField>
    <pivotField compact="0" outline="0" showAll="0"/>
    <pivotField compact="0" outline="0" showAll="0"/>
  </pivotFields>
  <rowFields count="1">
    <field x="0"/>
  </rowFields>
  <rowItems count="20"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 t="grand">
      <x/>
    </i>
  </rowItems>
  <colFields count="1">
    <field x="2"/>
  </colFields>
  <colItems count="5">
    <i>
      <x/>
    </i>
    <i>
      <x v="3"/>
    </i>
    <i>
      <x v="4"/>
    </i>
    <i>
      <x v="5"/>
    </i>
    <i t="grand">
      <x/>
    </i>
  </colItems>
  <dataFields count="1">
    <dataField name="Count of Cancelled Event?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Date1" xr10:uid="{6695F7A5-AF89-4981-83D0-6D9E102DE0E8}" sourceName="Date">
  <pivotTables>
    <pivotTable tabId="27" name="PivotTable1"/>
  </pivotTables>
  <data>
    <tabular pivotCacheId="1697660115">
      <items count="635">
        <i x="428"/>
        <i x="447"/>
        <i x="457"/>
        <i x="0"/>
        <i x="1"/>
        <i x="2"/>
        <i x="3"/>
        <i x="4"/>
        <i x="5"/>
        <i x="6"/>
        <i x="7"/>
        <i x="8"/>
        <i x="9"/>
        <i x="10"/>
        <i x="11"/>
        <i x="12"/>
        <i x="13"/>
        <i x="14"/>
        <i x="15"/>
        <i x="16"/>
        <i x="17"/>
        <i x="18"/>
        <i x="19"/>
        <i x="20"/>
        <i x="21"/>
        <i x="22"/>
        <i x="23"/>
        <i x="24"/>
        <i x="25"/>
        <i x="26"/>
        <i x="27"/>
        <i x="28"/>
        <i x="29"/>
        <i x="30"/>
        <i x="31"/>
        <i x="32"/>
        <i x="33"/>
        <i x="34"/>
        <i x="35"/>
        <i x="36"/>
        <i x="37"/>
        <i x="38"/>
        <i x="39"/>
        <i x="40"/>
        <i x="41"/>
        <i x="42"/>
        <i x="43"/>
        <i x="44"/>
        <i x="45"/>
        <i x="46"/>
        <i x="47"/>
        <i x="48"/>
        <i x="49"/>
        <i x="50"/>
        <i x="51"/>
        <i x="52"/>
        <i x="53"/>
        <i x="54"/>
        <i x="55"/>
        <i x="56"/>
        <i x="57"/>
        <i x="58"/>
        <i x="59"/>
        <i x="60"/>
        <i x="61"/>
        <i x="62"/>
        <i x="63"/>
        <i x="64"/>
        <i x="65"/>
        <i x="66"/>
        <i x="67"/>
        <i x="68"/>
        <i x="69"/>
        <i x="70"/>
        <i x="71"/>
        <i x="72"/>
        <i x="73"/>
        <i x="74"/>
        <i x="75"/>
        <i x="76"/>
        <i x="77"/>
        <i x="78"/>
        <i x="79"/>
        <i x="80"/>
        <i x="81"/>
        <i x="82"/>
        <i x="83"/>
        <i x="84"/>
        <i x="85"/>
        <i x="86"/>
        <i x="87"/>
        <i x="88"/>
        <i x="89"/>
        <i x="90"/>
        <i x="91"/>
        <i x="92"/>
        <i x="93"/>
        <i x="94"/>
        <i x="95"/>
        <i x="96"/>
        <i x="97"/>
        <i x="98"/>
        <i x="99"/>
        <i x="100"/>
        <i x="101"/>
        <i x="102"/>
        <i x="103"/>
        <i x="104"/>
        <i x="105"/>
        <i x="106"/>
        <i x="107"/>
        <i x="108"/>
        <i x="109"/>
        <i x="110"/>
        <i x="111"/>
        <i x="112"/>
        <i x="113"/>
        <i x="114"/>
        <i x="115"/>
        <i x="116"/>
        <i x="117"/>
        <i x="118"/>
        <i x="119"/>
        <i x="120"/>
        <i x="121"/>
        <i x="122"/>
        <i x="123"/>
        <i x="124"/>
        <i x="125"/>
        <i x="126"/>
        <i x="127"/>
        <i x="128"/>
        <i x="129"/>
        <i x="130"/>
        <i x="131"/>
        <i x="132"/>
        <i x="133"/>
        <i x="134"/>
        <i x="135"/>
        <i x="136"/>
        <i x="137"/>
        <i x="138"/>
        <i x="139"/>
        <i x="140"/>
        <i x="141"/>
        <i x="142"/>
        <i x="143"/>
        <i x="144"/>
        <i x="145"/>
        <i x="146"/>
        <i x="147"/>
        <i x="148"/>
        <i x="149"/>
        <i x="150"/>
        <i x="151"/>
        <i x="153"/>
        <i x="154"/>
        <i x="155"/>
        <i x="156"/>
        <i x="157"/>
        <i x="158"/>
        <i x="159"/>
        <i x="160"/>
        <i x="161"/>
        <i x="162"/>
        <i x="163"/>
        <i x="164"/>
        <i x="165"/>
        <i x="166"/>
        <i x="167"/>
        <i x="168"/>
        <i x="169"/>
        <i x="170"/>
        <i x="171"/>
        <i x="172"/>
        <i x="173"/>
        <i x="174"/>
        <i x="175"/>
        <i x="176"/>
        <i x="177"/>
        <i x="178"/>
        <i x="179"/>
        <i x="180"/>
        <i x="181"/>
        <i x="182"/>
        <i x="183"/>
        <i x="184"/>
        <i x="185"/>
        <i x="186"/>
        <i x="187"/>
        <i x="188"/>
        <i x="189"/>
        <i x="190"/>
        <i x="191"/>
        <i x="192"/>
        <i x="193"/>
        <i x="194"/>
        <i x="195"/>
        <i x="196"/>
        <i x="197"/>
        <i x="198"/>
        <i x="199"/>
        <i x="200"/>
        <i x="201"/>
        <i x="202"/>
        <i x="203"/>
        <i x="204"/>
        <i x="205"/>
        <i x="206"/>
        <i x="207"/>
        <i x="208"/>
        <i x="209"/>
        <i x="210"/>
        <i x="211"/>
        <i x="212"/>
        <i x="213"/>
        <i x="214"/>
        <i x="215"/>
        <i x="216"/>
        <i x="217"/>
        <i x="218"/>
        <i x="219"/>
        <i x="220"/>
        <i x="221"/>
        <i x="222"/>
        <i x="223"/>
        <i x="224"/>
        <i x="225"/>
        <i x="226"/>
        <i x="227"/>
        <i x="228"/>
        <i x="229"/>
        <i x="230"/>
        <i x="231"/>
        <i x="232"/>
        <i x="233"/>
        <i x="234"/>
        <i x="235"/>
        <i x="236"/>
        <i x="237"/>
        <i x="238"/>
        <i x="239"/>
        <i x="240"/>
        <i x="241"/>
        <i x="242"/>
        <i x="243"/>
        <i x="244"/>
        <i x="245"/>
        <i x="246"/>
        <i x="247"/>
        <i x="248"/>
        <i x="249"/>
        <i x="250"/>
        <i x="251"/>
        <i x="252"/>
        <i x="253"/>
        <i x="254"/>
        <i x="255"/>
        <i x="256"/>
        <i x="257"/>
        <i x="258"/>
        <i x="259"/>
        <i x="260"/>
        <i x="261"/>
        <i x="262"/>
        <i x="263"/>
        <i x="264"/>
        <i x="265"/>
        <i x="266"/>
        <i x="267"/>
        <i x="268"/>
        <i x="269"/>
        <i x="270"/>
        <i x="271"/>
        <i x="272"/>
        <i x="273"/>
        <i x="274"/>
        <i x="275"/>
        <i x="276"/>
        <i x="277"/>
        <i x="278"/>
        <i x="279"/>
        <i x="280"/>
        <i x="281"/>
        <i x="282"/>
        <i x="283"/>
        <i x="284"/>
        <i x="285"/>
        <i x="286"/>
        <i x="287"/>
        <i x="288"/>
        <i x="289"/>
        <i x="290"/>
        <i x="291"/>
        <i x="292"/>
        <i x="293"/>
        <i x="294"/>
        <i x="295"/>
        <i x="296"/>
        <i x="297"/>
        <i x="298"/>
        <i x="299"/>
        <i x="300"/>
        <i x="301"/>
        <i x="302"/>
        <i x="303"/>
        <i x="304"/>
        <i x="305"/>
        <i x="306"/>
        <i x="307"/>
        <i x="308"/>
        <i x="309"/>
        <i x="310"/>
        <i x="311"/>
        <i x="312"/>
        <i x="313"/>
        <i x="314"/>
        <i x="315"/>
        <i x="316"/>
        <i x="317"/>
        <i x="318"/>
        <i x="319"/>
        <i x="320"/>
        <i x="321"/>
        <i x="322"/>
        <i x="323"/>
        <i x="324"/>
        <i x="325"/>
        <i x="326"/>
        <i x="327"/>
        <i x="328"/>
        <i x="329"/>
        <i x="330"/>
        <i x="331"/>
        <i x="332"/>
        <i x="333"/>
        <i x="334"/>
        <i x="335"/>
        <i x="336"/>
        <i x="337"/>
        <i x="338"/>
        <i x="339"/>
        <i x="340"/>
        <i x="341"/>
        <i x="342"/>
        <i x="343"/>
        <i x="344"/>
        <i x="345"/>
        <i x="346"/>
        <i x="347"/>
        <i x="348"/>
        <i x="349"/>
        <i x="350"/>
        <i x="351"/>
        <i x="352"/>
        <i x="353"/>
        <i x="354"/>
        <i x="355"/>
        <i x="356"/>
        <i x="357"/>
        <i x="358"/>
        <i x="359"/>
        <i x="360"/>
        <i x="361"/>
        <i x="362"/>
        <i x="363"/>
        <i x="364"/>
        <i x="365"/>
        <i x="366"/>
        <i x="367"/>
        <i x="368"/>
        <i x="369"/>
        <i x="370"/>
        <i x="371"/>
        <i x="372"/>
        <i x="373"/>
        <i x="374"/>
        <i x="375"/>
        <i x="376"/>
        <i x="377"/>
        <i x="378"/>
        <i x="379"/>
        <i x="380"/>
        <i x="381"/>
        <i x="382"/>
        <i x="383"/>
        <i x="384"/>
        <i x="385"/>
        <i x="386"/>
        <i x="387"/>
        <i x="388"/>
        <i x="389"/>
        <i x="390"/>
        <i x="391"/>
        <i x="392"/>
        <i x="393"/>
        <i x="394"/>
        <i x="395"/>
        <i x="396"/>
        <i x="397"/>
        <i x="398"/>
        <i x="399"/>
        <i x="400"/>
        <i x="401"/>
        <i x="402"/>
        <i x="403"/>
        <i x="404"/>
        <i x="405"/>
        <i x="406"/>
        <i x="407"/>
        <i x="408"/>
        <i x="409"/>
        <i x="410"/>
        <i x="411"/>
        <i x="412"/>
        <i x="413"/>
        <i x="414"/>
        <i x="415"/>
        <i x="416"/>
        <i x="417"/>
        <i x="418"/>
        <i x="419"/>
        <i x="420"/>
        <i x="421"/>
        <i x="422"/>
        <i x="423"/>
        <i x="424"/>
        <i x="425"/>
        <i x="426"/>
        <i x="427"/>
        <i x="429"/>
        <i x="430"/>
        <i x="431"/>
        <i x="432"/>
        <i x="433"/>
        <i x="434"/>
        <i x="435"/>
        <i x="436"/>
        <i x="437"/>
        <i x="438"/>
        <i x="439"/>
        <i x="440"/>
        <i x="441"/>
        <i x="442"/>
        <i x="443"/>
        <i x="444"/>
        <i x="445"/>
        <i x="446"/>
        <i x="448"/>
        <i x="451"/>
        <i x="452"/>
        <i x="453"/>
        <i x="454"/>
        <i x="455"/>
        <i x="458"/>
        <i x="459"/>
        <i x="460"/>
        <i x="461"/>
        <i x="463"/>
        <i x="464"/>
        <i x="465"/>
        <i x="466"/>
        <i x="468"/>
        <i x="469"/>
        <i x="470"/>
        <i x="471"/>
        <i x="472"/>
        <i x="473"/>
        <i x="474"/>
        <i x="475"/>
        <i x="476"/>
        <i x="478"/>
        <i x="480"/>
        <i x="482"/>
        <i x="483"/>
        <i x="484"/>
        <i x="485"/>
        <i x="487"/>
        <i x="488"/>
        <i x="489"/>
        <i x="490"/>
        <i x="491"/>
        <i x="492"/>
        <i x="493"/>
        <i x="494"/>
        <i x="495"/>
        <i x="497"/>
        <i x="498"/>
        <i x="500"/>
        <i x="501"/>
        <i x="502"/>
        <i x="503"/>
        <i x="504"/>
        <i x="505"/>
        <i x="506"/>
        <i x="507"/>
        <i x="508"/>
        <i x="509"/>
        <i x="510"/>
        <i x="511"/>
        <i x="515"/>
        <i x="517" s="1"/>
        <i x="518" s="1"/>
        <i x="519" s="1"/>
        <i x="520" s="1"/>
        <i x="521" s="1"/>
        <i x="522" s="1"/>
        <i x="523" s="1"/>
        <i x="524" s="1"/>
        <i x="525" s="1"/>
        <i x="526" s="1"/>
        <i x="527" s="1"/>
        <i x="528" s="1"/>
        <i x="529" s="1"/>
        <i x="531" s="1"/>
        <i x="532" s="1"/>
        <i x="152"/>
        <i x="449" nd="1"/>
        <i x="450" nd="1"/>
        <i x="456" nd="1"/>
        <i x="462" nd="1"/>
        <i x="467" nd="1"/>
        <i x="477" nd="1"/>
        <i x="479" nd="1"/>
        <i x="481" nd="1"/>
        <i x="486" nd="1"/>
        <i x="496" nd="1"/>
        <i x="499" nd="1"/>
        <i x="512" nd="1"/>
        <i x="513" nd="1"/>
        <i x="514" nd="1"/>
        <i x="516" nd="1"/>
        <i x="530" nd="1"/>
        <i x="533" nd="1"/>
        <i x="534" nd="1"/>
        <i x="535" nd="1"/>
        <i x="536" nd="1"/>
        <i x="537" nd="1"/>
        <i x="538" nd="1"/>
        <i x="539" nd="1"/>
        <i x="540" nd="1"/>
        <i x="541" nd="1"/>
        <i x="542" nd="1"/>
        <i x="543" nd="1"/>
        <i x="544" nd="1"/>
        <i x="545" nd="1"/>
        <i x="546" nd="1"/>
        <i x="547" nd="1"/>
        <i x="548" nd="1"/>
        <i x="549" nd="1"/>
        <i x="550" nd="1"/>
        <i x="551" nd="1"/>
        <i x="552" nd="1"/>
        <i x="553" nd="1"/>
        <i x="554" nd="1"/>
        <i x="555" nd="1"/>
        <i x="556" nd="1"/>
        <i x="557" nd="1"/>
        <i x="558" nd="1"/>
        <i x="559" nd="1"/>
        <i x="560" nd="1"/>
        <i x="561" nd="1"/>
        <i x="562" nd="1"/>
        <i x="563" nd="1"/>
        <i x="564" nd="1"/>
        <i x="565" nd="1"/>
        <i x="566" nd="1"/>
        <i x="567" nd="1"/>
        <i x="568" nd="1"/>
        <i x="569" nd="1"/>
        <i x="570" nd="1"/>
        <i x="571" nd="1"/>
        <i x="572" nd="1"/>
        <i x="573" nd="1"/>
        <i x="574" nd="1"/>
        <i x="575" nd="1"/>
        <i x="576" nd="1"/>
        <i x="577" nd="1"/>
        <i x="578" nd="1"/>
        <i x="579" nd="1"/>
        <i x="580" nd="1"/>
        <i x="581" nd="1"/>
        <i x="582" nd="1"/>
        <i x="583" nd="1"/>
        <i x="584" nd="1"/>
        <i x="585" nd="1"/>
        <i x="586" nd="1"/>
        <i x="587" nd="1"/>
        <i x="588" nd="1"/>
        <i x="589" nd="1"/>
        <i x="590" nd="1"/>
        <i x="591" nd="1"/>
        <i x="592" nd="1"/>
        <i x="593" nd="1"/>
        <i x="594" nd="1"/>
        <i x="595" nd="1"/>
        <i x="596" nd="1"/>
        <i x="597" nd="1"/>
        <i x="598" nd="1"/>
        <i x="599" nd="1"/>
        <i x="600" nd="1"/>
        <i x="601" nd="1"/>
        <i x="602" nd="1"/>
        <i x="603" nd="1"/>
        <i x="604" nd="1"/>
        <i x="605" nd="1"/>
        <i x="606" nd="1"/>
        <i x="607" nd="1"/>
        <i x="608" nd="1"/>
        <i x="609" nd="1"/>
        <i x="610" nd="1"/>
        <i x="611" nd="1"/>
        <i x="612" nd="1"/>
        <i x="613" nd="1"/>
        <i x="614" nd="1"/>
        <i x="615" nd="1"/>
        <i x="616" nd="1"/>
        <i x="617" nd="1"/>
        <i x="618" nd="1"/>
        <i x="619" nd="1"/>
        <i x="620" nd="1"/>
        <i x="621" nd="1"/>
        <i x="622" nd="1"/>
        <i x="623" nd="1"/>
        <i x="624" nd="1"/>
        <i x="625" nd="1"/>
        <i x="626" nd="1"/>
        <i x="627" nd="1"/>
        <i x="628" nd="1"/>
        <i x="629" nd="1"/>
        <i x="630" nd="1"/>
        <i x="631" nd="1"/>
        <i x="632" nd="1"/>
        <i x="633" nd="1"/>
        <i x="634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Date2" xr10:uid="{FCAF649F-E93F-424F-94E7-7987584C18A5}" sourceName="Date">
  <pivotTables>
    <pivotTable tabId="27" name="PivotTable3"/>
  </pivotTables>
  <data>
    <tabular pivotCacheId="1697660115">
      <items count="635">
        <i x="505"/>
        <i x="428" nd="1"/>
        <i x="447" nd="1"/>
        <i x="457" nd="1"/>
        <i x="0" nd="1"/>
        <i x="1" nd="1"/>
        <i x="2" nd="1"/>
        <i x="3" nd="1"/>
        <i x="4" nd="1"/>
        <i x="5" nd="1"/>
        <i x="6" nd="1"/>
        <i x="7" nd="1"/>
        <i x="8" nd="1"/>
        <i x="9" nd="1"/>
        <i x="10" nd="1"/>
        <i x="11" nd="1"/>
        <i x="12" nd="1"/>
        <i x="13" nd="1"/>
        <i x="14" nd="1"/>
        <i x="15" nd="1"/>
        <i x="16" nd="1"/>
        <i x="17" nd="1"/>
        <i x="18" nd="1"/>
        <i x="19" nd="1"/>
        <i x="20" nd="1"/>
        <i x="21" nd="1"/>
        <i x="22" nd="1"/>
        <i x="23" nd="1"/>
        <i x="24" nd="1"/>
        <i x="25" nd="1"/>
        <i x="26" nd="1"/>
        <i x="27" nd="1"/>
        <i x="28" nd="1"/>
        <i x="29" nd="1"/>
        <i x="30" nd="1"/>
        <i x="31" nd="1"/>
        <i x="32" nd="1"/>
        <i x="33" nd="1"/>
        <i x="34" nd="1"/>
        <i x="35" nd="1"/>
        <i x="36" nd="1"/>
        <i x="37" nd="1"/>
        <i x="38" nd="1"/>
        <i x="39" nd="1"/>
        <i x="40" nd="1"/>
        <i x="41" nd="1"/>
        <i x="42" nd="1"/>
        <i x="43" nd="1"/>
        <i x="44" nd="1"/>
        <i x="45" nd="1"/>
        <i x="46" nd="1"/>
        <i x="47" nd="1"/>
        <i x="48" nd="1"/>
        <i x="49" nd="1"/>
        <i x="50" nd="1"/>
        <i x="51" nd="1"/>
        <i x="52" nd="1"/>
        <i x="53" nd="1"/>
        <i x="54" nd="1"/>
        <i x="55" nd="1"/>
        <i x="56" nd="1"/>
        <i x="57" nd="1"/>
        <i x="58" nd="1"/>
        <i x="59" nd="1"/>
        <i x="60" nd="1"/>
        <i x="61" nd="1"/>
        <i x="62" nd="1"/>
        <i x="63" nd="1"/>
        <i x="64" nd="1"/>
        <i x="65" nd="1"/>
        <i x="66" nd="1"/>
        <i x="67" nd="1"/>
        <i x="68" nd="1"/>
        <i x="69" nd="1"/>
        <i x="70" nd="1"/>
        <i x="71" nd="1"/>
        <i x="72" nd="1"/>
        <i x="73" nd="1"/>
        <i x="74" nd="1"/>
        <i x="75" nd="1"/>
        <i x="76" nd="1"/>
        <i x="77" nd="1"/>
        <i x="78" nd="1"/>
        <i x="79" nd="1"/>
        <i x="80" nd="1"/>
        <i x="81" nd="1"/>
        <i x="82" nd="1"/>
        <i x="83" nd="1"/>
        <i x="84" nd="1"/>
        <i x="85" nd="1"/>
        <i x="86" nd="1"/>
        <i x="87" nd="1"/>
        <i x="88" nd="1"/>
        <i x="89" nd="1"/>
        <i x="90" nd="1"/>
        <i x="91" nd="1"/>
        <i x="92" nd="1"/>
        <i x="93" nd="1"/>
        <i x="94" nd="1"/>
        <i x="95" nd="1"/>
        <i x="96" nd="1"/>
        <i x="97" nd="1"/>
        <i x="98" nd="1"/>
        <i x="99" nd="1"/>
        <i x="100" nd="1"/>
        <i x="101" nd="1"/>
        <i x="102" nd="1"/>
        <i x="103" nd="1"/>
        <i x="104" nd="1"/>
        <i x="105" nd="1"/>
        <i x="106" nd="1"/>
        <i x="107" nd="1"/>
        <i x="108" nd="1"/>
        <i x="109" nd="1"/>
        <i x="110" nd="1"/>
        <i x="111" nd="1"/>
        <i x="112" nd="1"/>
        <i x="113" nd="1"/>
        <i x="114" nd="1"/>
        <i x="115" nd="1"/>
        <i x="116" nd="1"/>
        <i x="117" nd="1"/>
        <i x="118" nd="1"/>
        <i x="119" nd="1"/>
        <i x="120" nd="1"/>
        <i x="121" nd="1"/>
        <i x="122" nd="1"/>
        <i x="123" nd="1"/>
        <i x="124" nd="1"/>
        <i x="125" nd="1"/>
        <i x="126" nd="1"/>
        <i x="127" nd="1"/>
        <i x="128" nd="1"/>
        <i x="129" nd="1"/>
        <i x="130" nd="1"/>
        <i x="131" nd="1"/>
        <i x="132" nd="1"/>
        <i x="133" nd="1"/>
        <i x="134" nd="1"/>
        <i x="135" nd="1"/>
        <i x="136" nd="1"/>
        <i x="137" nd="1"/>
        <i x="138" nd="1"/>
        <i x="139" nd="1"/>
        <i x="140" nd="1"/>
        <i x="141" nd="1"/>
        <i x="142" nd="1"/>
        <i x="143" nd="1"/>
        <i x="144" nd="1"/>
        <i x="145" nd="1"/>
        <i x="146" nd="1"/>
        <i x="147" nd="1"/>
        <i x="148" nd="1"/>
        <i x="149" nd="1"/>
        <i x="150" nd="1"/>
        <i x="151" nd="1"/>
        <i x="153" nd="1"/>
        <i x="154" nd="1"/>
        <i x="155" nd="1"/>
        <i x="156" nd="1"/>
        <i x="157" nd="1"/>
        <i x="158" nd="1"/>
        <i x="159" nd="1"/>
        <i x="160" nd="1"/>
        <i x="161" nd="1"/>
        <i x="162" nd="1"/>
        <i x="163" nd="1"/>
        <i x="164" nd="1"/>
        <i x="165" nd="1"/>
        <i x="166" nd="1"/>
        <i x="167" nd="1"/>
        <i x="168" nd="1"/>
        <i x="169" nd="1"/>
        <i x="170" nd="1"/>
        <i x="171" nd="1"/>
        <i x="172" nd="1"/>
        <i x="173" nd="1"/>
        <i x="174" nd="1"/>
        <i x="175" nd="1"/>
        <i x="176" nd="1"/>
        <i x="177" nd="1"/>
        <i x="178" nd="1"/>
        <i x="179" nd="1"/>
        <i x="180" nd="1"/>
        <i x="181" nd="1"/>
        <i x="182" nd="1"/>
        <i x="183" nd="1"/>
        <i x="184" nd="1"/>
        <i x="185" nd="1"/>
        <i x="186" nd="1"/>
        <i x="187" nd="1"/>
        <i x="188" nd="1"/>
        <i x="189" nd="1"/>
        <i x="190" nd="1"/>
        <i x="191" nd="1"/>
        <i x="192" nd="1"/>
        <i x="193" nd="1"/>
        <i x="194" nd="1"/>
        <i x="195" nd="1"/>
        <i x="196" nd="1"/>
        <i x="197" nd="1"/>
        <i x="198" nd="1"/>
        <i x="199" nd="1"/>
        <i x="200" nd="1"/>
        <i x="201" nd="1"/>
        <i x="202" nd="1"/>
        <i x="203" nd="1"/>
        <i x="204" nd="1"/>
        <i x="205" nd="1"/>
        <i x="206" nd="1"/>
        <i x="207" nd="1"/>
        <i x="208" nd="1"/>
        <i x="209" nd="1"/>
        <i x="210" nd="1"/>
        <i x="211" nd="1"/>
        <i x="212" nd="1"/>
        <i x="213" nd="1"/>
        <i x="214" nd="1"/>
        <i x="215" nd="1"/>
        <i x="216" nd="1"/>
        <i x="217" nd="1"/>
        <i x="218" nd="1"/>
        <i x="219" nd="1"/>
        <i x="220" nd="1"/>
        <i x="221" nd="1"/>
        <i x="222" nd="1"/>
        <i x="223" nd="1"/>
        <i x="224" nd="1"/>
        <i x="225" nd="1"/>
        <i x="226" nd="1"/>
        <i x="227" nd="1"/>
        <i x="228" nd="1"/>
        <i x="229" nd="1"/>
        <i x="230" nd="1"/>
        <i x="231" nd="1"/>
        <i x="232" nd="1"/>
        <i x="233" nd="1"/>
        <i x="234" nd="1"/>
        <i x="235" nd="1"/>
        <i x="236" nd="1"/>
        <i x="237" nd="1"/>
        <i x="238" nd="1"/>
        <i x="239" nd="1"/>
        <i x="240" nd="1"/>
        <i x="241" nd="1"/>
        <i x="242" nd="1"/>
        <i x="243" nd="1"/>
        <i x="244" nd="1"/>
        <i x="245" nd="1"/>
        <i x="246" nd="1"/>
        <i x="247" nd="1"/>
        <i x="248" nd="1"/>
        <i x="249" nd="1"/>
        <i x="250" nd="1"/>
        <i x="251" nd="1"/>
        <i x="252" nd="1"/>
        <i x="253" nd="1"/>
        <i x="254" nd="1"/>
        <i x="255" nd="1"/>
        <i x="256" nd="1"/>
        <i x="257" nd="1"/>
        <i x="258" nd="1"/>
        <i x="259" nd="1"/>
        <i x="260" nd="1"/>
        <i x="261" nd="1"/>
        <i x="262" nd="1"/>
        <i x="263" nd="1"/>
        <i x="264" nd="1"/>
        <i x="265" nd="1"/>
        <i x="266" nd="1"/>
        <i x="267" nd="1"/>
        <i x="268" nd="1"/>
        <i x="269" nd="1"/>
        <i x="270" nd="1"/>
        <i x="271" nd="1"/>
        <i x="272" nd="1"/>
        <i x="273" nd="1"/>
        <i x="274" nd="1"/>
        <i x="275" nd="1"/>
        <i x="276" nd="1"/>
        <i x="277" nd="1"/>
        <i x="278" nd="1"/>
        <i x="279" nd="1"/>
        <i x="280" nd="1"/>
        <i x="281" nd="1"/>
        <i x="282" nd="1"/>
        <i x="283" nd="1"/>
        <i x="284" nd="1"/>
        <i x="285" nd="1"/>
        <i x="286" nd="1"/>
        <i x="287" nd="1"/>
        <i x="288" nd="1"/>
        <i x="289" nd="1"/>
        <i x="290" nd="1"/>
        <i x="291" nd="1"/>
        <i x="292" nd="1"/>
        <i x="293" nd="1"/>
        <i x="294" nd="1"/>
        <i x="295" nd="1"/>
        <i x="296" nd="1"/>
        <i x="297" nd="1"/>
        <i x="298" nd="1"/>
        <i x="299" nd="1"/>
        <i x="300" nd="1"/>
        <i x="301" nd="1"/>
        <i x="302" nd="1"/>
        <i x="303" nd="1"/>
        <i x="304" nd="1"/>
        <i x="305" nd="1"/>
        <i x="306" nd="1"/>
        <i x="307" nd="1"/>
        <i x="308" nd="1"/>
        <i x="309" nd="1"/>
        <i x="310" nd="1"/>
        <i x="311" nd="1"/>
        <i x="312" nd="1"/>
        <i x="313" nd="1"/>
        <i x="314" nd="1"/>
        <i x="315" nd="1"/>
        <i x="316" nd="1"/>
        <i x="317" nd="1"/>
        <i x="318" nd="1"/>
        <i x="319" nd="1"/>
        <i x="320" nd="1"/>
        <i x="321" nd="1"/>
        <i x="322" nd="1"/>
        <i x="323" nd="1"/>
        <i x="324" nd="1"/>
        <i x="325" nd="1"/>
        <i x="326" nd="1"/>
        <i x="327" nd="1"/>
        <i x="328" nd="1"/>
        <i x="329" nd="1"/>
        <i x="330" nd="1"/>
        <i x="331" nd="1"/>
        <i x="332" nd="1"/>
        <i x="333" nd="1"/>
        <i x="334" nd="1"/>
        <i x="335" nd="1"/>
        <i x="336" nd="1"/>
        <i x="337" nd="1"/>
        <i x="338" nd="1"/>
        <i x="339" nd="1"/>
        <i x="340" nd="1"/>
        <i x="341" nd="1"/>
        <i x="342" nd="1"/>
        <i x="343" nd="1"/>
        <i x="344" nd="1"/>
        <i x="345" nd="1"/>
        <i x="346" nd="1"/>
        <i x="347" nd="1"/>
        <i x="348" nd="1"/>
        <i x="349" nd="1"/>
        <i x="350" nd="1"/>
        <i x="351" nd="1"/>
        <i x="352" nd="1"/>
        <i x="353" nd="1"/>
        <i x="354" nd="1"/>
        <i x="355" nd="1"/>
        <i x="356" nd="1"/>
        <i x="357" nd="1"/>
        <i x="358" nd="1"/>
        <i x="359" nd="1"/>
        <i x="360" nd="1"/>
        <i x="361" nd="1"/>
        <i x="362" nd="1"/>
        <i x="363" nd="1"/>
        <i x="364" nd="1"/>
        <i x="365" nd="1"/>
        <i x="366" nd="1"/>
        <i x="367" nd="1"/>
        <i x="368" nd="1"/>
        <i x="369" nd="1"/>
        <i x="370" nd="1"/>
        <i x="371" nd="1"/>
        <i x="372" nd="1"/>
        <i x="373" nd="1"/>
        <i x="374" nd="1"/>
        <i x="375" nd="1"/>
        <i x="376" nd="1"/>
        <i x="377" nd="1"/>
        <i x="378" nd="1"/>
        <i x="379" nd="1"/>
        <i x="380" nd="1"/>
        <i x="381" nd="1"/>
        <i x="382" nd="1"/>
        <i x="383" nd="1"/>
        <i x="384" nd="1"/>
        <i x="385" nd="1"/>
        <i x="386" nd="1"/>
        <i x="387" nd="1"/>
        <i x="388" nd="1"/>
        <i x="389" nd="1"/>
        <i x="390" nd="1"/>
        <i x="391" nd="1"/>
        <i x="392" nd="1"/>
        <i x="393" nd="1"/>
        <i x="394" nd="1"/>
        <i x="395" nd="1"/>
        <i x="396" nd="1"/>
        <i x="397" nd="1"/>
        <i x="398" nd="1"/>
        <i x="399" nd="1"/>
        <i x="400" nd="1"/>
        <i x="401" nd="1"/>
        <i x="402" nd="1"/>
        <i x="403" nd="1"/>
        <i x="404" nd="1"/>
        <i x="405" nd="1"/>
        <i x="406" nd="1"/>
        <i x="407" nd="1"/>
        <i x="408" nd="1"/>
        <i x="409" nd="1"/>
        <i x="410" nd="1"/>
        <i x="411" nd="1"/>
        <i x="412" nd="1"/>
        <i x="413" nd="1"/>
        <i x="414" nd="1"/>
        <i x="415" nd="1"/>
        <i x="416" nd="1"/>
        <i x="417" nd="1"/>
        <i x="418" nd="1"/>
        <i x="419" nd="1"/>
        <i x="420" nd="1"/>
        <i x="421" nd="1"/>
        <i x="422" nd="1"/>
        <i x="423" nd="1"/>
        <i x="424" nd="1"/>
        <i x="425" nd="1"/>
        <i x="426" nd="1"/>
        <i x="427" nd="1"/>
        <i x="429" nd="1"/>
        <i x="430" nd="1"/>
        <i x="431" nd="1"/>
        <i x="432" nd="1"/>
        <i x="433" nd="1"/>
        <i x="434" nd="1"/>
        <i x="435" nd="1"/>
        <i x="436" nd="1"/>
        <i x="437" nd="1"/>
        <i x="438" nd="1"/>
        <i x="439" nd="1"/>
        <i x="440" nd="1"/>
        <i x="441" nd="1"/>
        <i x="442" nd="1"/>
        <i x="443" nd="1"/>
        <i x="444" nd="1"/>
        <i x="445" nd="1"/>
        <i x="446" nd="1"/>
        <i x="448" nd="1"/>
        <i x="449" nd="1"/>
        <i x="450" nd="1"/>
        <i x="451" nd="1"/>
        <i x="452" nd="1"/>
        <i x="453" nd="1"/>
        <i x="454" nd="1"/>
        <i x="455" nd="1"/>
        <i x="456" nd="1"/>
        <i x="458" nd="1"/>
        <i x="459" nd="1"/>
        <i x="460" nd="1"/>
        <i x="461" nd="1"/>
        <i x="462" nd="1"/>
        <i x="463" nd="1"/>
        <i x="464" nd="1"/>
        <i x="465" nd="1"/>
        <i x="466" nd="1"/>
        <i x="467" nd="1"/>
        <i x="468" nd="1"/>
        <i x="469" nd="1"/>
        <i x="470" nd="1"/>
        <i x="471" nd="1"/>
        <i x="472" nd="1"/>
        <i x="473" nd="1"/>
        <i x="474" nd="1"/>
        <i x="475" nd="1"/>
        <i x="476" nd="1"/>
        <i x="477" nd="1"/>
        <i x="478" nd="1"/>
        <i x="479" nd="1"/>
        <i x="480" nd="1"/>
        <i x="481" nd="1"/>
        <i x="482" nd="1"/>
        <i x="483" nd="1"/>
        <i x="484" nd="1"/>
        <i x="485" nd="1"/>
        <i x="486" nd="1"/>
        <i x="487" nd="1"/>
        <i x="488" nd="1"/>
        <i x="489" nd="1"/>
        <i x="490" nd="1"/>
        <i x="491" nd="1"/>
        <i x="492" nd="1"/>
        <i x="493" nd="1"/>
        <i x="494" nd="1"/>
        <i x="495" nd="1"/>
        <i x="496" nd="1"/>
        <i x="497" nd="1"/>
        <i x="498" nd="1"/>
        <i x="499" nd="1"/>
        <i x="500" nd="1"/>
        <i x="501" nd="1"/>
        <i x="502" nd="1"/>
        <i x="503" nd="1"/>
        <i x="504" nd="1"/>
        <i x="506" nd="1"/>
        <i x="507" nd="1"/>
        <i x="508" nd="1"/>
        <i x="509" nd="1"/>
        <i x="510" nd="1"/>
        <i x="511" nd="1"/>
        <i x="512" nd="1"/>
        <i x="513" nd="1"/>
        <i x="514" s="1" nd="1"/>
        <i x="515" s="1" nd="1"/>
        <i x="516" s="1" nd="1"/>
        <i x="517" s="1" nd="1"/>
        <i x="518" s="1" nd="1"/>
        <i x="519" s="1" nd="1"/>
        <i x="520" s="1" nd="1"/>
        <i x="521" s="1" nd="1"/>
        <i x="522" s="1" nd="1"/>
        <i x="523" s="1" nd="1"/>
        <i x="524" s="1" nd="1"/>
        <i x="525" s="1" nd="1"/>
        <i x="526" s="1" nd="1"/>
        <i x="527" s="1" nd="1"/>
        <i x="528" s="1" nd="1"/>
        <i x="529" s="1" nd="1"/>
        <i x="530" s="1" nd="1"/>
        <i x="531" s="1" nd="1"/>
        <i x="532" s="1" nd="1"/>
        <i x="533" nd="1"/>
        <i x="534" nd="1"/>
        <i x="535" nd="1"/>
        <i x="536" nd="1"/>
        <i x="537" nd="1"/>
        <i x="538" nd="1"/>
        <i x="539" nd="1"/>
        <i x="540" nd="1"/>
        <i x="541" nd="1"/>
        <i x="542" nd="1"/>
        <i x="543" nd="1"/>
        <i x="544" nd="1"/>
        <i x="545" nd="1"/>
        <i x="546" nd="1"/>
        <i x="547" nd="1"/>
        <i x="548" nd="1"/>
        <i x="549" nd="1"/>
        <i x="550" nd="1"/>
        <i x="551" nd="1"/>
        <i x="552" nd="1"/>
        <i x="553" nd="1"/>
        <i x="554" nd="1"/>
        <i x="555" nd="1"/>
        <i x="556" nd="1"/>
        <i x="557" nd="1"/>
        <i x="558" nd="1"/>
        <i x="559" nd="1"/>
        <i x="560" nd="1"/>
        <i x="561" nd="1"/>
        <i x="562" nd="1"/>
        <i x="563" nd="1"/>
        <i x="564" nd="1"/>
        <i x="565" nd="1"/>
        <i x="566" nd="1"/>
        <i x="567" nd="1"/>
        <i x="568" nd="1"/>
        <i x="569" nd="1"/>
        <i x="570" nd="1"/>
        <i x="571" nd="1"/>
        <i x="572" nd="1"/>
        <i x="573" nd="1"/>
        <i x="574" nd="1"/>
        <i x="575" nd="1"/>
        <i x="576" nd="1"/>
        <i x="577" nd="1"/>
        <i x="578" nd="1"/>
        <i x="579" nd="1"/>
        <i x="580" nd="1"/>
        <i x="581" nd="1"/>
        <i x="582" nd="1"/>
        <i x="583" nd="1"/>
        <i x="584" nd="1"/>
        <i x="585" nd="1"/>
        <i x="586" nd="1"/>
        <i x="587" nd="1"/>
        <i x="588" nd="1"/>
        <i x="589" nd="1"/>
        <i x="590" nd="1"/>
        <i x="591" nd="1"/>
        <i x="592" nd="1"/>
        <i x="593" nd="1"/>
        <i x="594" nd="1"/>
        <i x="595" nd="1"/>
        <i x="596" nd="1"/>
        <i x="597" nd="1"/>
        <i x="598" nd="1"/>
        <i x="599" nd="1"/>
        <i x="600" nd="1"/>
        <i x="601" nd="1"/>
        <i x="602" nd="1"/>
        <i x="603" nd="1"/>
        <i x="604" nd="1"/>
        <i x="605" nd="1"/>
        <i x="606" nd="1"/>
        <i x="607" nd="1"/>
        <i x="608" nd="1"/>
        <i x="609" nd="1"/>
        <i x="610" nd="1"/>
        <i x="611" nd="1"/>
        <i x="612" nd="1"/>
        <i x="613" nd="1"/>
        <i x="614" nd="1"/>
        <i x="615" nd="1"/>
        <i x="616" nd="1"/>
        <i x="617" nd="1"/>
        <i x="618" nd="1"/>
        <i x="619" nd="1"/>
        <i x="620" nd="1"/>
        <i x="621" nd="1"/>
        <i x="622" nd="1"/>
        <i x="623" nd="1"/>
        <i x="624" nd="1"/>
        <i x="625" nd="1"/>
        <i x="626" nd="1"/>
        <i x="627" nd="1"/>
        <i x="628" nd="1"/>
        <i x="629" nd="1"/>
        <i x="630" nd="1"/>
        <i x="631" nd="1"/>
        <i x="632" nd="1"/>
        <i x="633" nd="1"/>
        <i x="634" nd="1"/>
        <i x="152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te" xr10:uid="{E7AC415E-9D68-403E-81DE-B00F8EC22968}" cache="Slicer_Date1" caption="Date" startItem="499" rowHeight="228600"/>
  <slicer name="Date 1" xr10:uid="{689CCDB1-C761-4A94-BFC7-39875E4DE9C4}" cache="Slicer_Date2" caption="Date" startItem="506" rowHeight="2286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3BF4997-446F-41BA-8573-41A5FAEA12EE}" name="MobileEvents" displayName="MobileEvents" ref="A1:H1568" totalsRowShown="0" headerRowDxfId="69" dataDxfId="67" headerRowBorderDxfId="68" tableBorderDxfId="66">
  <autoFilter ref="A1:H1568" xr:uid="{43BF4997-446F-41BA-8573-41A5FAEA12EE}"/>
  <tableColumns count="8">
    <tableColumn id="1" xr3:uid="{CF285707-5C6E-4F16-9EBB-92A04112159D}" name="Date" dataDxfId="65"/>
    <tableColumn id="2" xr3:uid="{E53D95C0-89AA-4B99-A8F5-E340659BE8AA}" name="PROVIDER NAME AND LOCATION" dataDxfId="64"/>
    <tableColumn id="8" xr3:uid="{963584AD-0033-4BE1-84C4-3D610CEA922B}" name="County" dataDxfId="63"/>
    <tableColumn id="3" xr3:uid="{96277028-3CC9-4913-BF75-BF5DB5E80978}" name="REGION" dataDxfId="62"/>
    <tableColumn id="4" xr3:uid="{3D685315-A6FA-428F-9F63-C1C5A3F1A00F}" name="MOBILE PROVIDER NAME" dataDxfId="61"/>
    <tableColumn id="7" xr3:uid="{072B33DF-8FEF-4297-8588-2669CDBED8CA}" name="Cancelled Event?" dataDxfId="60"/>
    <tableColumn id="5" xr3:uid="{91F39E87-B2D0-465B-9A38-3DDD6C084283}" name="NUMBER SCREENED" dataDxfId="59"/>
    <tableColumn id="6" xr3:uid="{10FAA084-4E46-4A52-9BB7-BA520F8A2F87}" name="NOTES" dataDxfId="5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48C1298-C902-42D1-B6AE-BDB2F2291B17}" name="Table5" displayName="Table5" ref="K516:AC641" totalsRowShown="0" headerRowDxfId="57" dataDxfId="56" tableBorderDxfId="55">
  <autoFilter ref="K516:AC641" xr:uid="{048C1298-C902-42D1-B6AE-BDB2F2291B17}"/>
  <tableColumns count="19">
    <tableColumn id="1" xr3:uid="{E9F3073B-1111-4948-9292-B95A87FE4DD5}" name="END OF REPORTING PERIOD" dataDxfId="54"/>
    <tableColumn id="2" xr3:uid="{D99F398F-556D-41AE-91F9-2EB898783E05}" name="Upstate Events" dataDxfId="53">
      <calculatedColumnFormula>COUNTIFS(MobileEvents[Date],"&gt;="&amp;EOMONTH(K517,-1)+1,MobileEvents[Date],"&lt;="&amp;K517,MobileEvents[REGION],"Upstate")</calculatedColumnFormula>
    </tableColumn>
    <tableColumn id="3" xr3:uid="{45A9BA8B-D050-4989-A4A3-2698EF97121A}" name="Midlands  Events" dataDxfId="52">
      <calculatedColumnFormula>COUNTIFS(MobileEvents[Date],"&gt;="&amp;EOMONTH(K517,-1)+1,MobileEvents[Date],"&lt;="&amp;K517,MobileEvents[REGION],"Midlands")</calculatedColumnFormula>
    </tableColumn>
    <tableColumn id="4" xr3:uid="{E87C746A-58FA-47AE-84D5-BF5158A98C19}" name="Lowcountry  Events" dataDxfId="51">
      <calculatedColumnFormula>COUNTIFS(MobileEvents[Date],"&gt;="&amp;EOMONTH(K517,-1)+1,MobileEvents[Date],"&lt;="&amp;K517,MobileEvents[REGION],"Lowcountry")</calculatedColumnFormula>
    </tableColumn>
    <tableColumn id="5" xr3:uid="{EBF7FFE6-A886-49AC-8341-5BBDE3BC4319}" name="Pee Dee Events" dataDxfId="50">
      <calculatedColumnFormula>COUNTIFS(MobileEvents[Date],"&gt;="&amp;EOMONTH(K517,-1)+1,MobileEvents[Date],"&lt;="&amp;K517,MobileEvents[REGION],"Pee Dee")</calculatedColumnFormula>
    </tableColumn>
    <tableColumn id="6" xr3:uid="{29FE6776-6297-4996-A03C-FF645EB664AA}" name="Beaufort Memorial Mobile Wellness Unit" dataDxfId="49">
      <calculatedColumnFormula>COUNTIFS(MobileEvents[Date],"&gt;="&amp;EOMONTH(K517,-1)+1,MobileEvents[Date],"&lt;="&amp;K517,MobileEvents[MOBILE PROVIDER NAME],"Beaufort Memorial Mobile Wellness Unit")</calculatedColumnFormula>
    </tableColumn>
    <tableColumn id="7" xr3:uid="{1A5FA90C-87B8-40FE-BB47-3E63FB076948}" name="Clemson Rural Health" dataDxfId="48">
      <calculatedColumnFormula>COUNTIFS(MobileEvents[Date],"&gt;="&amp;EOMONTH(K517,-1)+1,MobileEvents[Date],"&lt;="&amp;K517,MobileEvents[MOBILE PROVIDER NAME],"Clemson Rural Health")</calculatedColumnFormula>
    </tableColumn>
    <tableColumn id="8" xr3:uid="{783B6B60-07D8-4839-9EA5-81ED3BCE04EF}" name="Clemson Prisma PALSS" dataDxfId="47">
      <calculatedColumnFormula>COUNTIFS(MobileEvents[Date],"&gt;="&amp;EOMONTH(K517,-1)+1,MobileEvents[Date],"&lt;="&amp;K517,MobileEvents[MOBILE PROVIDER NAME],"Clemson Prisma PALSS")</calculatedColumnFormula>
    </tableColumn>
    <tableColumn id="9" xr3:uid="{A5907A4D-91F4-46D1-8E74-C47B349B0991}" name="Conway Medical Center" dataDxfId="46">
      <calculatedColumnFormula>COUNTIFS(MobileEvents[Date],"&gt;="&amp;EOMONTH(K517,-1)+1,MobileEvents[Date],"&lt;="&amp;K517,MobileEvents[MOBILE PROVIDER NAME],"Conway Medical Center")</calculatedColumnFormula>
    </tableColumn>
    <tableColumn id="10" xr3:uid="{AF6CBFB3-A53A-4798-9A3F-02304997A71C}" name="Invision Diagnostics" dataDxfId="45">
      <calculatedColumnFormula>COUNTIFS(MobileEvents[Date],"&gt;="&amp;EOMONTH(K517,-1)+1,MobileEvents[Date],"&lt;="&amp;K517,MobileEvents[MOBILE PROVIDER NAME],"Invision Diagnostics")</calculatedColumnFormula>
    </tableColumn>
    <tableColumn id="11" xr3:uid="{B8442896-6598-4C3D-8E7B-17343E3D0DF5}" name="LMC" dataDxfId="44">
      <calculatedColumnFormula>COUNTIFS(MobileEvents[Date],"&gt;="&amp;EOMONTH(K517,-1)+1,MobileEvents[Date],"&lt;="&amp;K517,MobileEvents[MOBILE PROVIDER NAME],"LMC")</calculatedColumnFormula>
    </tableColumn>
    <tableColumn id="12" xr3:uid="{F128BB0B-D07D-4217-B777-598304ADD05C}" name="McLeod Health" dataDxfId="43">
      <calculatedColumnFormula>COUNTIFS(MobileEvents[Date],"&gt;="&amp;EOMONTH(K517,-1)+1,MobileEvents[Date],"&lt;="&amp;K517,MobileEvents[MOBILE PROVIDER NAME],"McLeod Health")</calculatedColumnFormula>
    </tableColumn>
    <tableColumn id="18" xr3:uid="{82716A8A-88C8-4B8B-9E3B-B0FE727EC18F}" name="MUSC Hollings" dataDxfId="42">
      <calculatedColumnFormula>COUNTIFS(MobileEvents[Date],"&gt;="&amp;EOMONTH(K517,-1)+1,MobileEvents[Date],"&lt;="&amp;K517,MobileEvents[MOBILE PROVIDER NAME],"MUSC Hollings")</calculatedColumnFormula>
    </tableColumn>
    <tableColumn id="13" xr3:uid="{EC1EE3AF-0D5A-4430-8503-0FAF787E8519}" name="MUSC Mobile Health" dataDxfId="41">
      <calculatedColumnFormula>COUNTIFS(MobileEvents[Date],"&gt;="&amp;EOMONTH(K517,-1)+1,MobileEvents[Date],"&lt;="&amp;K517,MobileEvents[MOBILE PROVIDER NAME],"MUSC Mobile Health")</calculatedColumnFormula>
    </tableColumn>
    <tableColumn id="14" xr3:uid="{A2E315C4-BD20-44E8-A529-08324DBCD709}" name="MUSC Orangeburg" dataDxfId="40"/>
    <tableColumn id="15" xr3:uid="{6D8DC9E4-62CA-4D68-A527-0066D0A2D235}" name="Prisma" dataDxfId="39">
      <calculatedColumnFormula>COUNTIFS(MobileEvents[Date],"&gt;="&amp;EOMONTH(K517,-1)+1,MobileEvents[Date],"&lt;="&amp;K517,MobileEvents[MOBILE PROVIDER NAME],"Prisma")</calculatedColumnFormula>
    </tableColumn>
    <tableColumn id="19" xr3:uid="{D8C0790E-498E-4EC5-9CAF-48FD1DB1C983}" name="Prisma Upstate" dataDxfId="38">
      <calculatedColumnFormula>COUNTIFS(MobileEvents[Date],"&gt;="&amp;EOMONTH(K517,-1)+1,MobileEvents[Date],"&lt;="&amp;K517,MobileEvents[MOBILE PROVIDER NAME],"Prisma Upstate")</calculatedColumnFormula>
    </tableColumn>
    <tableColumn id="16" xr3:uid="{127C5A36-9E9D-498C-8351-0A9CD6A7AB11}" name="Self-Regional" dataDxfId="37">
      <calculatedColumnFormula>COUNTIFS(MobileEvents[Date],"&gt;="&amp;EOMONTH(K517,-1)+1,MobileEvents[Date],"&lt;="&amp;K517,MobileEvents[MOBILE PROVIDER NAME],"Self-Regional")</calculatedColumnFormula>
    </tableColumn>
    <tableColumn id="17" xr3:uid="{EF1C8D7D-7883-4514-9768-86262998E983}" name="Spartanburg Regional" dataDxfId="36">
      <calculatedColumnFormula>COUNTIFS(MobileEvents[Date],"&gt;="&amp;EOMONTH(K517,-1)+1,MobileEvents[Date],"&lt;="&amp;K517,MobileEvents[MOBILE PROVIDER NAME],"Spartanburg Regional")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rolinahealthcenters.org/calhounfallsfamilypractice" TargetMode="External"/><Relationship Id="rId2" Type="http://schemas.openxmlformats.org/officeDocument/2006/relationships/hyperlink" Target="https://www.carolinahealthcenters.org/calhounfallsfamilypractice" TargetMode="External"/><Relationship Id="rId1" Type="http://schemas.openxmlformats.org/officeDocument/2006/relationships/hyperlink" Target="https://maps.app.goo.gl/E89uSWCC4uWgBSjEA" TargetMode="External"/><Relationship Id="rId4" Type="http://schemas.openxmlformats.org/officeDocument/2006/relationships/hyperlink" Target="https://www.carolinahealthcenters.org/calhounfallsfamilypractic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maps.app.goo.gl/E89uSWCC4uWgBSjEA" TargetMode="External"/><Relationship Id="rId1" Type="http://schemas.openxmlformats.org/officeDocument/2006/relationships/hyperlink" Target="https://www.google.com/search?q=mcleod+family+medicine+555+east+chevis&amp;rlz=1C1GCEU_enUS951US952&amp;tbm=lcl&amp;ei=WUEfY5ayJeikptQPp62a-AQ&amp;oq=mcleod+family+medicine+555+east+chevis&amp;gs_l=psy-ab.3..33i160i10k1l4.10857.13590.0.13722.18.18.0.0.0.0.158.1610.6j9.15.0....0...1c.1.64.psy-ab..3.15.1607...0i67k1j0i512k1j0i546k1j33i160k1j33i299k1j33i30i22i29k1.0._REQqQYl9b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D754A-C40D-4101-A6EC-38BBF39F7CAC}">
  <sheetPr codeName="Sheet1"/>
  <dimension ref="A1:G54"/>
  <sheetViews>
    <sheetView workbookViewId="0">
      <selection activeCell="E6" sqref="E6"/>
    </sheetView>
  </sheetViews>
  <sheetFormatPr baseColWidth="10" defaultColWidth="8.83203125" defaultRowHeight="15" x14ac:dyDescent="0.2"/>
  <cols>
    <col min="1" max="1" width="15.5" customWidth="1"/>
    <col min="3" max="3" width="14.83203125" bestFit="1" customWidth="1"/>
    <col min="5" max="5" width="26.1640625" bestFit="1" customWidth="1"/>
  </cols>
  <sheetData>
    <row r="1" spans="1:7" x14ac:dyDescent="0.2">
      <c r="A1" t="s">
        <v>0</v>
      </c>
      <c r="E1" t="s">
        <v>1</v>
      </c>
      <c r="G1" t="s">
        <v>2</v>
      </c>
    </row>
    <row r="2" spans="1:7" ht="17" x14ac:dyDescent="0.2">
      <c r="A2" s="3" t="s">
        <v>3</v>
      </c>
      <c r="E2" t="s">
        <v>4</v>
      </c>
      <c r="G2" t="s">
        <v>5</v>
      </c>
    </row>
    <row r="3" spans="1:7" ht="17" x14ac:dyDescent="0.2">
      <c r="A3" s="3" t="s">
        <v>6</v>
      </c>
      <c r="E3" t="s">
        <v>7</v>
      </c>
      <c r="G3" t="s">
        <v>8</v>
      </c>
    </row>
    <row r="4" spans="1:7" ht="17" x14ac:dyDescent="0.2">
      <c r="A4" s="3" t="s">
        <v>9</v>
      </c>
      <c r="E4" t="s">
        <v>10</v>
      </c>
      <c r="G4" t="s">
        <v>11</v>
      </c>
    </row>
    <row r="5" spans="1:7" ht="17" x14ac:dyDescent="0.2">
      <c r="A5" s="3" t="s">
        <v>12</v>
      </c>
      <c r="E5" t="s">
        <v>13</v>
      </c>
      <c r="G5" t="s">
        <v>14</v>
      </c>
    </row>
    <row r="6" spans="1:7" ht="17" x14ac:dyDescent="0.2">
      <c r="A6" s="3" t="s">
        <v>15</v>
      </c>
      <c r="E6" t="s">
        <v>16</v>
      </c>
      <c r="G6" t="s">
        <v>17</v>
      </c>
    </row>
    <row r="7" spans="1:7" ht="17" x14ac:dyDescent="0.2">
      <c r="A7" s="3" t="s">
        <v>18</v>
      </c>
      <c r="E7" t="s">
        <v>19</v>
      </c>
      <c r="G7" t="s">
        <v>20</v>
      </c>
    </row>
    <row r="8" spans="1:7" ht="17" x14ac:dyDescent="0.2">
      <c r="A8" s="3" t="s">
        <v>21</v>
      </c>
      <c r="E8" t="s">
        <v>22</v>
      </c>
      <c r="G8" t="s">
        <v>23</v>
      </c>
    </row>
    <row r="9" spans="1:7" ht="17" x14ac:dyDescent="0.2">
      <c r="A9" s="3" t="s">
        <v>24</v>
      </c>
      <c r="E9" t="s">
        <v>25</v>
      </c>
      <c r="G9" t="s">
        <v>26</v>
      </c>
    </row>
    <row r="10" spans="1:7" ht="17" x14ac:dyDescent="0.2">
      <c r="A10" s="3" t="s">
        <v>27</v>
      </c>
      <c r="E10" t="s">
        <v>28</v>
      </c>
      <c r="G10" t="s">
        <v>29</v>
      </c>
    </row>
    <row r="11" spans="1:7" ht="17" x14ac:dyDescent="0.2">
      <c r="A11" s="3" t="s">
        <v>30</v>
      </c>
      <c r="G11" t="s">
        <v>31</v>
      </c>
    </row>
    <row r="12" spans="1:7" ht="17" x14ac:dyDescent="0.2">
      <c r="A12" s="3" t="s">
        <v>32</v>
      </c>
      <c r="G12" t="s">
        <v>33</v>
      </c>
    </row>
    <row r="13" spans="1:7" ht="17" x14ac:dyDescent="0.2">
      <c r="A13" s="3" t="s">
        <v>34</v>
      </c>
      <c r="G13" t="s">
        <v>35</v>
      </c>
    </row>
    <row r="14" spans="1:7" ht="17" x14ac:dyDescent="0.2">
      <c r="A14" s="3" t="s">
        <v>36</v>
      </c>
      <c r="G14" t="s">
        <v>37</v>
      </c>
    </row>
    <row r="15" spans="1:7" ht="17" x14ac:dyDescent="0.2">
      <c r="A15" s="3" t="s">
        <v>38</v>
      </c>
      <c r="G15" t="s">
        <v>39</v>
      </c>
    </row>
    <row r="16" spans="1:7" ht="17" x14ac:dyDescent="0.2">
      <c r="A16" s="3" t="s">
        <v>40</v>
      </c>
      <c r="G16" t="s">
        <v>41</v>
      </c>
    </row>
    <row r="17" spans="1:1" ht="17" x14ac:dyDescent="0.2">
      <c r="A17" s="3" t="s">
        <v>42</v>
      </c>
    </row>
    <row r="18" spans="1:1" ht="17" x14ac:dyDescent="0.2">
      <c r="A18" s="3" t="s">
        <v>43</v>
      </c>
    </row>
    <row r="19" spans="1:1" ht="17" x14ac:dyDescent="0.2">
      <c r="A19" s="3" t="s">
        <v>44</v>
      </c>
    </row>
    <row r="20" spans="1:1" ht="17" x14ac:dyDescent="0.2">
      <c r="A20" s="3" t="s">
        <v>45</v>
      </c>
    </row>
    <row r="21" spans="1:1" ht="17" x14ac:dyDescent="0.2">
      <c r="A21" s="3" t="s">
        <v>46</v>
      </c>
    </row>
    <row r="22" spans="1:1" ht="17" x14ac:dyDescent="0.2">
      <c r="A22" s="3" t="s">
        <v>47</v>
      </c>
    </row>
    <row r="23" spans="1:1" ht="17" x14ac:dyDescent="0.2">
      <c r="A23" s="3" t="s">
        <v>48</v>
      </c>
    </row>
    <row r="24" spans="1:1" ht="17" x14ac:dyDescent="0.2">
      <c r="A24" s="3" t="s">
        <v>49</v>
      </c>
    </row>
    <row r="25" spans="1:1" ht="17" x14ac:dyDescent="0.2">
      <c r="A25" s="3" t="s">
        <v>50</v>
      </c>
    </row>
    <row r="26" spans="1:1" ht="17" x14ac:dyDescent="0.2">
      <c r="A26" s="3" t="s">
        <v>51</v>
      </c>
    </row>
    <row r="27" spans="1:1" ht="17" x14ac:dyDescent="0.2">
      <c r="A27" s="3" t="s">
        <v>52</v>
      </c>
    </row>
    <row r="28" spans="1:1" ht="17" x14ac:dyDescent="0.2">
      <c r="A28" s="3" t="s">
        <v>53</v>
      </c>
    </row>
    <row r="29" spans="1:1" ht="17" x14ac:dyDescent="0.2">
      <c r="A29" s="3" t="s">
        <v>54</v>
      </c>
    </row>
    <row r="30" spans="1:1" ht="17" x14ac:dyDescent="0.2">
      <c r="A30" s="3" t="s">
        <v>55</v>
      </c>
    </row>
    <row r="31" spans="1:1" ht="17" x14ac:dyDescent="0.2">
      <c r="A31" s="3" t="s">
        <v>56</v>
      </c>
    </row>
    <row r="32" spans="1:1" ht="17" x14ac:dyDescent="0.2">
      <c r="A32" s="3" t="s">
        <v>57</v>
      </c>
    </row>
    <row r="33" spans="1:1" ht="17" x14ac:dyDescent="0.2">
      <c r="A33" s="3" t="s">
        <v>58</v>
      </c>
    </row>
    <row r="34" spans="1:1" ht="17" x14ac:dyDescent="0.2">
      <c r="A34" s="3" t="s">
        <v>59</v>
      </c>
    </row>
    <row r="35" spans="1:1" ht="17" x14ac:dyDescent="0.2">
      <c r="A35" s="3" t="s">
        <v>60</v>
      </c>
    </row>
    <row r="36" spans="1:1" ht="17" x14ac:dyDescent="0.2">
      <c r="A36" s="3" t="s">
        <v>61</v>
      </c>
    </row>
    <row r="37" spans="1:1" ht="17" x14ac:dyDescent="0.2">
      <c r="A37" s="3" t="s">
        <v>62</v>
      </c>
    </row>
    <row r="38" spans="1:1" ht="17" x14ac:dyDescent="0.2">
      <c r="A38" s="3" t="s">
        <v>63</v>
      </c>
    </row>
    <row r="39" spans="1:1" ht="17" x14ac:dyDescent="0.2">
      <c r="A39" s="3" t="s">
        <v>64</v>
      </c>
    </row>
    <row r="40" spans="1:1" ht="34" x14ac:dyDescent="0.2">
      <c r="A40" s="3" t="s">
        <v>65</v>
      </c>
    </row>
    <row r="41" spans="1:1" ht="17" x14ac:dyDescent="0.2">
      <c r="A41" s="3" t="s">
        <v>66</v>
      </c>
    </row>
    <row r="42" spans="1:1" ht="17" x14ac:dyDescent="0.2">
      <c r="A42" s="3" t="s">
        <v>67</v>
      </c>
    </row>
    <row r="43" spans="1:1" ht="17" x14ac:dyDescent="0.2">
      <c r="A43" s="3" t="s">
        <v>68</v>
      </c>
    </row>
    <row r="44" spans="1:1" ht="17" x14ac:dyDescent="0.2">
      <c r="A44" s="3" t="s">
        <v>69</v>
      </c>
    </row>
    <row r="45" spans="1:1" ht="17" x14ac:dyDescent="0.2">
      <c r="A45" s="3" t="s">
        <v>70</v>
      </c>
    </row>
    <row r="46" spans="1:1" ht="17" x14ac:dyDescent="0.2">
      <c r="A46" s="3" t="s">
        <v>71</v>
      </c>
    </row>
    <row r="47" spans="1:1" ht="17" x14ac:dyDescent="0.2">
      <c r="A47" s="3" t="s">
        <v>72</v>
      </c>
    </row>
    <row r="48" spans="1:1" ht="17" x14ac:dyDescent="0.2">
      <c r="A48" s="3" t="s">
        <v>73</v>
      </c>
    </row>
    <row r="49" spans="1:1" ht="17" x14ac:dyDescent="0.2">
      <c r="A49" s="3" t="s">
        <v>74</v>
      </c>
    </row>
    <row r="50" spans="1:1" ht="17" x14ac:dyDescent="0.2">
      <c r="A50" s="3" t="s">
        <v>75</v>
      </c>
    </row>
    <row r="51" spans="1:1" ht="17" x14ac:dyDescent="0.2">
      <c r="A51" s="3" t="s">
        <v>76</v>
      </c>
    </row>
    <row r="52" spans="1:1" ht="17" x14ac:dyDescent="0.2">
      <c r="A52" s="3" t="s">
        <v>77</v>
      </c>
    </row>
    <row r="53" spans="1:1" ht="17" x14ac:dyDescent="0.2">
      <c r="A53" s="3" t="s">
        <v>78</v>
      </c>
    </row>
    <row r="54" spans="1:1" ht="17" x14ac:dyDescent="0.2">
      <c r="A54" s="3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7002F-51C5-4174-9B6A-F8D38EBDA6DC}">
  <sheetPr codeName="Sheet2">
    <tabColor theme="8" tint="0.79998168889431442"/>
  </sheetPr>
  <dimension ref="A1:J284"/>
  <sheetViews>
    <sheetView tabSelected="1" workbookViewId="0">
      <selection activeCell="F1" sqref="F1:F1048576"/>
    </sheetView>
  </sheetViews>
  <sheetFormatPr baseColWidth="10" defaultColWidth="9.1640625" defaultRowHeight="15" x14ac:dyDescent="0.2"/>
  <cols>
    <col min="1" max="1" width="67.5" style="89" bestFit="1" customWidth="1"/>
    <col min="2" max="2" width="66.1640625" style="89" bestFit="1" customWidth="1"/>
    <col min="3" max="3" width="12.6640625" style="89" bestFit="1" customWidth="1"/>
    <col min="4" max="4" width="14.5" style="89" bestFit="1" customWidth="1"/>
    <col min="5" max="5" width="189.6640625" style="89" bestFit="1" customWidth="1"/>
    <col min="6" max="6" width="189.6640625" style="89" hidden="1" customWidth="1"/>
    <col min="7" max="9" width="9.1640625" style="89"/>
    <col min="10" max="10" width="2.5" style="89" bestFit="1" customWidth="1"/>
    <col min="11" max="16384" width="9.1640625" style="89"/>
  </cols>
  <sheetData>
    <row r="1" spans="1:6" ht="15" customHeight="1" x14ac:dyDescent="0.2">
      <c r="A1" s="93" t="s">
        <v>2049</v>
      </c>
    </row>
    <row r="2" spans="1:6" ht="15" customHeight="1" x14ac:dyDescent="0.2">
      <c r="A2" s="93"/>
    </row>
    <row r="3" spans="1:6" ht="15" customHeight="1" x14ac:dyDescent="0.2">
      <c r="A3" s="93"/>
    </row>
    <row r="4" spans="1:6" ht="15" customHeight="1" x14ac:dyDescent="0.2">
      <c r="A4" s="94" t="s">
        <v>2048</v>
      </c>
    </row>
    <row r="5" spans="1:6" ht="15" customHeight="1" x14ac:dyDescent="0.2">
      <c r="A5" s="94"/>
    </row>
    <row r="6" spans="1:6" ht="15" customHeight="1" x14ac:dyDescent="0.2">
      <c r="A6" s="94"/>
    </row>
    <row r="7" spans="1:6" s="92" customFormat="1" x14ac:dyDescent="0.2">
      <c r="A7" s="91" t="s">
        <v>1933</v>
      </c>
      <c r="B7" s="91" t="s">
        <v>1934</v>
      </c>
      <c r="C7" s="92" t="s">
        <v>83</v>
      </c>
      <c r="D7" s="91" t="s">
        <v>82</v>
      </c>
      <c r="E7" s="91" t="s">
        <v>1935</v>
      </c>
      <c r="F7" s="91" t="s">
        <v>1935</v>
      </c>
    </row>
    <row r="8" spans="1:6" x14ac:dyDescent="0.2">
      <c r="A8" s="88" t="s">
        <v>85</v>
      </c>
      <c r="B8" s="88" t="s">
        <v>1941</v>
      </c>
      <c r="C8" s="89" t="s">
        <v>3</v>
      </c>
      <c r="D8" s="88" t="s">
        <v>87</v>
      </c>
      <c r="E8" s="95" t="str">
        <f>HYPERLINK(F8,F8)</f>
        <v>https://www.carolinahealthcenters.org/calhounfallsfamilypractice</v>
      </c>
      <c r="F8" s="95" t="s">
        <v>88</v>
      </c>
    </row>
    <row r="9" spans="1:6" x14ac:dyDescent="0.2">
      <c r="A9" s="88" t="s">
        <v>89</v>
      </c>
      <c r="B9" s="88" t="s">
        <v>1946</v>
      </c>
      <c r="C9" s="89" t="s">
        <v>3</v>
      </c>
      <c r="D9" s="88" t="s">
        <v>91</v>
      </c>
      <c r="E9" s="95" t="str">
        <f t="shared" ref="E9:E72" si="0">HYPERLINK(F9,F9)</f>
        <v>https://www.carolinahealthcenters.org/calhounfallsfamilypractice</v>
      </c>
      <c r="F9" s="89" t="s">
        <v>88</v>
      </c>
    </row>
    <row r="10" spans="1:6" x14ac:dyDescent="0.2">
      <c r="A10" s="88" t="s">
        <v>92</v>
      </c>
      <c r="B10" s="88" t="s">
        <v>1879</v>
      </c>
      <c r="C10" s="89" t="s">
        <v>6</v>
      </c>
      <c r="D10" s="88" t="s">
        <v>94</v>
      </c>
      <c r="E10" s="95" t="str">
        <f t="shared" si="0"/>
        <v>https://npin.cdc.gov/organization/low-country-health-care-system-5</v>
      </c>
      <c r="F10" s="89" t="s">
        <v>95</v>
      </c>
    </row>
    <row r="11" spans="1:6" x14ac:dyDescent="0.2">
      <c r="A11" s="88" t="s">
        <v>96</v>
      </c>
      <c r="B11" s="88" t="s">
        <v>1942</v>
      </c>
      <c r="C11" s="89" t="s">
        <v>6</v>
      </c>
      <c r="D11" s="88" t="s">
        <v>98</v>
      </c>
      <c r="E11" s="95" t="str">
        <f t="shared" si="0"/>
        <v>https://www.cchsaugusta.org/</v>
      </c>
      <c r="F11" s="89" t="s">
        <v>99</v>
      </c>
    </row>
    <row r="12" spans="1:6" x14ac:dyDescent="0.2">
      <c r="A12" s="88" t="s">
        <v>100</v>
      </c>
      <c r="B12" s="88" t="s">
        <v>1943</v>
      </c>
      <c r="C12" s="89" t="s">
        <v>6</v>
      </c>
      <c r="D12" s="88" t="s">
        <v>98</v>
      </c>
      <c r="E12" s="95" t="str">
        <f t="shared" si="0"/>
        <v>https://www.cchsaugusta.org/</v>
      </c>
      <c r="F12" s="89" t="s">
        <v>99</v>
      </c>
    </row>
    <row r="13" spans="1:6" x14ac:dyDescent="0.2">
      <c r="A13" s="88" t="s">
        <v>102</v>
      </c>
      <c r="B13" s="88" t="s">
        <v>1880</v>
      </c>
      <c r="C13" s="89" t="s">
        <v>6</v>
      </c>
      <c r="D13" s="88" t="s">
        <v>104</v>
      </c>
      <c r="E13" s="95" t="str">
        <f t="shared" si="0"/>
        <v>https://www.cchsaugusta.org/</v>
      </c>
      <c r="F13" s="89" t="s">
        <v>99</v>
      </c>
    </row>
    <row r="14" spans="1:6" x14ac:dyDescent="0.2">
      <c r="A14" s="88" t="s">
        <v>105</v>
      </c>
      <c r="B14" s="88" t="s">
        <v>1881</v>
      </c>
      <c r="C14" s="89" t="s">
        <v>6</v>
      </c>
      <c r="D14" s="88" t="s">
        <v>107</v>
      </c>
      <c r="E14" s="95" t="str">
        <f t="shared" si="0"/>
        <v>https://www.cchsaugusta.org/childrens-health/</v>
      </c>
      <c r="F14" s="89" t="s">
        <v>108</v>
      </c>
    </row>
    <row r="15" spans="1:6" x14ac:dyDescent="0.2">
      <c r="A15" s="88" t="s">
        <v>109</v>
      </c>
      <c r="B15" s="88" t="s">
        <v>110</v>
      </c>
      <c r="C15" s="89" t="s">
        <v>6</v>
      </c>
      <c r="D15" s="88" t="s">
        <v>111</v>
      </c>
      <c r="E15" s="95" t="str">
        <f t="shared" si="0"/>
        <v>https://ruralhs.org/</v>
      </c>
      <c r="F15" s="89" t="s">
        <v>112</v>
      </c>
    </row>
    <row r="16" spans="1:6" x14ac:dyDescent="0.2">
      <c r="A16" s="88" t="s">
        <v>113</v>
      </c>
      <c r="B16" s="88" t="s">
        <v>1882</v>
      </c>
      <c r="C16" s="89" t="s">
        <v>6</v>
      </c>
      <c r="D16" s="88" t="s">
        <v>115</v>
      </c>
      <c r="E16" s="95" t="str">
        <f t="shared" si="0"/>
        <v>https://ruralhs.org/</v>
      </c>
      <c r="F16" s="89" t="s">
        <v>112</v>
      </c>
    </row>
    <row r="17" spans="1:6" x14ac:dyDescent="0.2">
      <c r="A17" s="88" t="s">
        <v>116</v>
      </c>
      <c r="B17" s="88" t="s">
        <v>1944</v>
      </c>
      <c r="C17" s="89" t="s">
        <v>6</v>
      </c>
      <c r="D17" s="88" t="s">
        <v>115</v>
      </c>
      <c r="E17" s="95" t="str">
        <f t="shared" si="0"/>
        <v>https://ruralhs.org/</v>
      </c>
      <c r="F17" s="89" t="s">
        <v>112</v>
      </c>
    </row>
    <row r="18" spans="1:6" x14ac:dyDescent="0.2">
      <c r="A18" s="88" t="s">
        <v>118</v>
      </c>
      <c r="B18" s="88" t="s">
        <v>119</v>
      </c>
      <c r="C18" s="89" t="s">
        <v>6</v>
      </c>
      <c r="D18" s="88" t="s">
        <v>120</v>
      </c>
      <c r="E18" s="95" t="str">
        <f t="shared" si="0"/>
        <v>https://www.hope-health.org/locations-list/hopehealth-aiken-sc/</v>
      </c>
      <c r="F18" s="89" t="s">
        <v>121</v>
      </c>
    </row>
    <row r="19" spans="1:6" x14ac:dyDescent="0.2">
      <c r="A19" s="88" t="s">
        <v>122</v>
      </c>
      <c r="B19" s="88" t="s">
        <v>123</v>
      </c>
      <c r="C19" s="89" t="s">
        <v>6</v>
      </c>
      <c r="D19" s="88" t="s">
        <v>115</v>
      </c>
      <c r="E19" s="95" t="str">
        <f t="shared" si="0"/>
        <v>https://ruralhs.org/</v>
      </c>
      <c r="F19" s="89" t="s">
        <v>112</v>
      </c>
    </row>
    <row r="20" spans="1:6" x14ac:dyDescent="0.2">
      <c r="A20" s="88" t="s">
        <v>124</v>
      </c>
      <c r="B20" s="88" t="s">
        <v>125</v>
      </c>
      <c r="C20" s="89" t="s">
        <v>9</v>
      </c>
      <c r="D20" s="88" t="s">
        <v>126</v>
      </c>
      <c r="E20" s="95" t="str">
        <f t="shared" si="0"/>
        <v>https://www.lowcountryhealthcaresystem.com/</v>
      </c>
      <c r="F20" s="89" t="s">
        <v>127</v>
      </c>
    </row>
    <row r="21" spans="1:6" x14ac:dyDescent="0.2">
      <c r="A21" s="88" t="s">
        <v>128</v>
      </c>
      <c r="B21" s="88" t="s">
        <v>129</v>
      </c>
      <c r="C21" s="89" t="s">
        <v>9</v>
      </c>
      <c r="D21" s="88" t="s">
        <v>130</v>
      </c>
      <c r="E21" s="95" t="str">
        <f t="shared" si="0"/>
        <v>https://npidb.org/organizations/physician_assistants/family_363lf0000x/1073836383.aspx</v>
      </c>
      <c r="F21" s="89" t="s">
        <v>131</v>
      </c>
    </row>
    <row r="22" spans="1:6" x14ac:dyDescent="0.2">
      <c r="A22" s="88" t="s">
        <v>132</v>
      </c>
      <c r="B22" s="88" t="s">
        <v>133</v>
      </c>
      <c r="C22" s="89" t="s">
        <v>12</v>
      </c>
      <c r="D22" s="88" t="s">
        <v>134</v>
      </c>
      <c r="E22" s="95" t="str">
        <f t="shared" si="0"/>
        <v>https://andersonfreeclinic.org/</v>
      </c>
      <c r="F22" s="89" t="s">
        <v>135</v>
      </c>
    </row>
    <row r="23" spans="1:6" x14ac:dyDescent="0.2">
      <c r="A23" s="88" t="s">
        <v>136</v>
      </c>
      <c r="B23" s="88" t="s">
        <v>1883</v>
      </c>
      <c r="C23" s="89" t="s">
        <v>12</v>
      </c>
      <c r="D23" s="88" t="s">
        <v>137</v>
      </c>
      <c r="E23" s="95" t="str">
        <f t="shared" si="0"/>
        <v>https://www.myfchc.org/</v>
      </c>
      <c r="F23" s="89" t="s">
        <v>138</v>
      </c>
    </row>
    <row r="24" spans="1:6" x14ac:dyDescent="0.2">
      <c r="A24" s="88" t="s">
        <v>139</v>
      </c>
      <c r="B24" s="88" t="s">
        <v>140</v>
      </c>
      <c r="C24" s="89" t="s">
        <v>15</v>
      </c>
      <c r="D24" s="88" t="s">
        <v>141</v>
      </c>
      <c r="E24" s="95" t="str">
        <f t="shared" si="0"/>
        <v>https://www.lowcountryhealthcaresystem.com/locations.html</v>
      </c>
      <c r="F24" s="89" t="s">
        <v>142</v>
      </c>
    </row>
    <row r="25" spans="1:6" x14ac:dyDescent="0.2">
      <c r="A25" s="88" t="s">
        <v>143</v>
      </c>
      <c r="B25" s="88" t="s">
        <v>144</v>
      </c>
      <c r="C25" s="89" t="s">
        <v>15</v>
      </c>
      <c r="D25" s="88" t="s">
        <v>145</v>
      </c>
      <c r="E25" s="95" t="str">
        <f t="shared" si="0"/>
        <v>https://myfhc.org/</v>
      </c>
      <c r="F25" s="89" t="s">
        <v>146</v>
      </c>
    </row>
    <row r="26" spans="1:6" x14ac:dyDescent="0.2">
      <c r="A26" s="88" t="s">
        <v>147</v>
      </c>
      <c r="B26" s="88" t="s">
        <v>148</v>
      </c>
      <c r="C26" s="89" t="s">
        <v>15</v>
      </c>
      <c r="D26" s="88" t="s">
        <v>149</v>
      </c>
      <c r="E26" s="95" t="str">
        <f t="shared" si="0"/>
        <v>https://www.bambergfamily.com/</v>
      </c>
      <c r="F26" s="89" t="s">
        <v>150</v>
      </c>
    </row>
    <row r="27" spans="1:6" x14ac:dyDescent="0.2">
      <c r="A27" s="88" t="s">
        <v>151</v>
      </c>
      <c r="B27" s="88" t="s">
        <v>152</v>
      </c>
      <c r="C27" s="89" t="s">
        <v>15</v>
      </c>
      <c r="D27" s="88" t="s">
        <v>153</v>
      </c>
      <c r="E27" s="95" t="str">
        <f t="shared" si="0"/>
        <v>https://www.getcare.muschealth.org/locations/sc/bamberg/musc-health-primary-care-bambergdep-10103101?y_source=1_ODI2ODM4NDctNzE1LWxvY2F0aW9uLndlYnNpdGU%3D</v>
      </c>
      <c r="F27" s="89" t="s">
        <v>154</v>
      </c>
    </row>
    <row r="28" spans="1:6" x14ac:dyDescent="0.2">
      <c r="A28" s="88" t="s">
        <v>155</v>
      </c>
      <c r="B28" s="88" t="s">
        <v>156</v>
      </c>
      <c r="C28" s="89" t="s">
        <v>15</v>
      </c>
      <c r="D28" s="88" t="s">
        <v>157</v>
      </c>
      <c r="E28" s="95" t="str">
        <f t="shared" si="0"/>
        <v>WEBSITE UNKNOWN</v>
      </c>
      <c r="F28" s="89" t="s">
        <v>1945</v>
      </c>
    </row>
    <row r="29" spans="1:6" x14ac:dyDescent="0.2">
      <c r="A29" s="88" t="s">
        <v>158</v>
      </c>
      <c r="B29" s="88" t="s">
        <v>159</v>
      </c>
      <c r="C29" s="89" t="s">
        <v>18</v>
      </c>
      <c r="D29" s="88" t="s">
        <v>160</v>
      </c>
      <c r="E29" s="95" t="str">
        <f t="shared" si="0"/>
        <v>https://www.lowcountryhealthcaresystem.com/</v>
      </c>
      <c r="F29" s="89" t="s">
        <v>127</v>
      </c>
    </row>
    <row r="30" spans="1:6" x14ac:dyDescent="0.2">
      <c r="A30" s="88" t="s">
        <v>161</v>
      </c>
      <c r="B30" s="88" t="s">
        <v>162</v>
      </c>
      <c r="C30" s="89" t="s">
        <v>18</v>
      </c>
      <c r="D30" s="88" t="s">
        <v>160</v>
      </c>
      <c r="E30" s="95" t="str">
        <f t="shared" si="0"/>
        <v>https://www.lowcountryhealthcaresystem.com/</v>
      </c>
      <c r="F30" s="89" t="s">
        <v>127</v>
      </c>
    </row>
    <row r="31" spans="1:6" x14ac:dyDescent="0.2">
      <c r="A31" s="88" t="s">
        <v>163</v>
      </c>
      <c r="B31" s="88" t="s">
        <v>164</v>
      </c>
      <c r="C31" s="89" t="s">
        <v>18</v>
      </c>
      <c r="D31" s="88" t="s">
        <v>165</v>
      </c>
      <c r="E31" s="95" t="str">
        <f t="shared" si="0"/>
        <v>https://www.lowcountryhealthcaresystem.com/</v>
      </c>
      <c r="F31" s="89" t="s">
        <v>127</v>
      </c>
    </row>
    <row r="32" spans="1:6" x14ac:dyDescent="0.2">
      <c r="A32" s="88" t="s">
        <v>166</v>
      </c>
      <c r="B32" s="88" t="s">
        <v>167</v>
      </c>
      <c r="C32" s="89" t="s">
        <v>18</v>
      </c>
      <c r="D32" s="88" t="s">
        <v>168</v>
      </c>
      <c r="E32" s="95" t="str">
        <f t="shared" si="0"/>
        <v>https://www.lowcountryhealthcaresystem.com/locations.html</v>
      </c>
      <c r="F32" s="89" t="s">
        <v>142</v>
      </c>
    </row>
    <row r="33" spans="1:6" x14ac:dyDescent="0.2">
      <c r="A33" s="88" t="s">
        <v>169</v>
      </c>
      <c r="B33" s="88" t="s">
        <v>170</v>
      </c>
      <c r="C33" s="89" t="s">
        <v>21</v>
      </c>
      <c r="D33" s="88" t="s">
        <v>171</v>
      </c>
      <c r="E33" s="95" t="str">
        <f t="shared" si="0"/>
        <v>https://www.bmhsc.org/location/beaufort-memorial-hospital</v>
      </c>
      <c r="F33" s="89" t="s">
        <v>172</v>
      </c>
    </row>
    <row r="34" spans="1:6" x14ac:dyDescent="0.2">
      <c r="A34" s="88" t="s">
        <v>173</v>
      </c>
      <c r="B34" s="88" t="s">
        <v>1884</v>
      </c>
      <c r="C34" s="89" t="s">
        <v>21</v>
      </c>
      <c r="D34" s="88" t="s">
        <v>175</v>
      </c>
      <c r="E34" s="95" t="str">
        <f t="shared" si="0"/>
        <v>https://www.bmhsc.org/location/beaufort-memorial-direct-primary-care</v>
      </c>
      <c r="F34" s="89" t="s">
        <v>176</v>
      </c>
    </row>
    <row r="35" spans="1:6" x14ac:dyDescent="0.2">
      <c r="A35" s="88" t="s">
        <v>177</v>
      </c>
      <c r="B35" s="88" t="s">
        <v>178</v>
      </c>
      <c r="C35" s="89" t="s">
        <v>21</v>
      </c>
      <c r="D35" s="88" t="s">
        <v>179</v>
      </c>
      <c r="E35" s="95" t="str">
        <f t="shared" si="0"/>
        <v>https://bjvim.org/</v>
      </c>
      <c r="F35" s="89" t="s">
        <v>180</v>
      </c>
    </row>
    <row r="36" spans="1:6" x14ac:dyDescent="0.2">
      <c r="A36" s="88" t="s">
        <v>181</v>
      </c>
      <c r="B36" s="88" t="s">
        <v>182</v>
      </c>
      <c r="C36" s="89" t="s">
        <v>21</v>
      </c>
      <c r="D36" s="88" t="s">
        <v>183</v>
      </c>
      <c r="E36" s="95" t="str">
        <f t="shared" si="0"/>
        <v>https://gnfmcbeaufort.org/</v>
      </c>
      <c r="F36" s="89" t="s">
        <v>184</v>
      </c>
    </row>
    <row r="37" spans="1:6" x14ac:dyDescent="0.2">
      <c r="A37" s="88" t="s">
        <v>185</v>
      </c>
      <c r="B37" s="88" t="s">
        <v>1885</v>
      </c>
      <c r="C37" s="89" t="s">
        <v>21</v>
      </c>
      <c r="D37" s="88" t="s">
        <v>126</v>
      </c>
      <c r="E37" s="95" t="str">
        <f t="shared" si="0"/>
        <v>WEBSITE UNKNOWN</v>
      </c>
      <c r="F37" s="89" t="s">
        <v>1945</v>
      </c>
    </row>
    <row r="38" spans="1:6" x14ac:dyDescent="0.2">
      <c r="A38" s="88" t="s">
        <v>186</v>
      </c>
      <c r="B38" s="88" t="s">
        <v>1886</v>
      </c>
      <c r="C38" s="89" t="s">
        <v>21</v>
      </c>
      <c r="D38" s="88" t="s">
        <v>188</v>
      </c>
      <c r="E38" s="95" t="str">
        <f t="shared" si="0"/>
        <v>https://www.getcare.muschealth.org/locations/sc/okatie/musc-health-at-beaufort-memorial-okatie-medical-paviliondep-fac188?y_source=1_MTg0ODY0MTAtNzE1LWxvY2F0aW9uLndlYnNpdGU%3D</v>
      </c>
      <c r="F38" s="89" t="s">
        <v>189</v>
      </c>
    </row>
    <row r="39" spans="1:6" x14ac:dyDescent="0.2">
      <c r="A39" s="88" t="s">
        <v>190</v>
      </c>
      <c r="B39" s="88" t="s">
        <v>1887</v>
      </c>
      <c r="C39" s="89" t="s">
        <v>21</v>
      </c>
      <c r="D39" s="88" t="s">
        <v>192</v>
      </c>
      <c r="E39" s="95" t="str">
        <f t="shared" si="0"/>
        <v>https://www.bjhchs.org/locations/port-royal-medical-center</v>
      </c>
      <c r="F39" s="89" t="s">
        <v>193</v>
      </c>
    </row>
    <row r="40" spans="1:6" x14ac:dyDescent="0.2">
      <c r="A40" s="88" t="s">
        <v>194</v>
      </c>
      <c r="B40" s="88" t="s">
        <v>1888</v>
      </c>
      <c r="C40" s="89" t="s">
        <v>21</v>
      </c>
      <c r="D40" s="88" t="s">
        <v>196</v>
      </c>
      <c r="E40" s="95" t="str">
        <f t="shared" si="0"/>
        <v>https://www.bjhchs.org/locations/port-royal-ob</v>
      </c>
      <c r="F40" s="89" t="s">
        <v>197</v>
      </c>
    </row>
    <row r="41" spans="1:6" x14ac:dyDescent="0.2">
      <c r="A41" s="88" t="s">
        <v>198</v>
      </c>
      <c r="B41" s="88" t="s">
        <v>199</v>
      </c>
      <c r="C41" s="89" t="s">
        <v>21</v>
      </c>
      <c r="D41" s="88" t="s">
        <v>200</v>
      </c>
      <c r="E41" s="95" t="str">
        <f t="shared" si="0"/>
        <v>https://www.bjhchs.org/locations/sheldon-medical-center</v>
      </c>
      <c r="F41" s="89" t="s">
        <v>201</v>
      </c>
    </row>
    <row r="42" spans="1:6" x14ac:dyDescent="0.2">
      <c r="A42" s="88" t="s">
        <v>202</v>
      </c>
      <c r="B42" s="88" t="s">
        <v>1889</v>
      </c>
      <c r="C42" s="89" t="s">
        <v>21</v>
      </c>
      <c r="D42" s="88" t="s">
        <v>204</v>
      </c>
      <c r="E42" s="95" t="str">
        <f t="shared" si="0"/>
        <v>https://www.bjhchs.org/</v>
      </c>
      <c r="F42" s="89" t="s">
        <v>205</v>
      </c>
    </row>
    <row r="43" spans="1:6" x14ac:dyDescent="0.2">
      <c r="A43" s="88" t="s">
        <v>206</v>
      </c>
      <c r="B43" s="88" t="s">
        <v>1890</v>
      </c>
      <c r="C43" s="89" t="s">
        <v>21</v>
      </c>
      <c r="D43" s="88" t="s">
        <v>208</v>
      </c>
      <c r="E43" s="95" t="str">
        <f t="shared" si="0"/>
        <v>https://thrivemed.org/</v>
      </c>
      <c r="F43" s="89" t="s">
        <v>209</v>
      </c>
    </row>
    <row r="44" spans="1:6" x14ac:dyDescent="0.2">
      <c r="A44" s="88" t="s">
        <v>210</v>
      </c>
      <c r="B44" s="88" t="s">
        <v>211</v>
      </c>
      <c r="C44" s="89" t="s">
        <v>21</v>
      </c>
      <c r="D44" s="88" t="s">
        <v>212</v>
      </c>
      <c r="E44" s="95" t="str">
        <f t="shared" si="0"/>
        <v>https://vimclinic.org/</v>
      </c>
      <c r="F44" s="89" t="s">
        <v>213</v>
      </c>
    </row>
    <row r="45" spans="1:6" x14ac:dyDescent="0.2">
      <c r="A45" s="88" t="s">
        <v>214</v>
      </c>
      <c r="B45" s="88" t="s">
        <v>215</v>
      </c>
      <c r="C45" s="89" t="s">
        <v>24</v>
      </c>
      <c r="D45" s="88" t="s">
        <v>216</v>
      </c>
      <c r="E45" s="95" t="str">
        <f t="shared" si="0"/>
        <v>https://fetterhealthcare.org/</v>
      </c>
      <c r="F45" s="89" t="s">
        <v>217</v>
      </c>
    </row>
    <row r="46" spans="1:6" x14ac:dyDescent="0.2">
      <c r="A46" s="88" t="s">
        <v>218</v>
      </c>
      <c r="B46" s="88" t="s">
        <v>1891</v>
      </c>
      <c r="C46" s="89" t="s">
        <v>24</v>
      </c>
      <c r="D46" s="88" t="s">
        <v>220</v>
      </c>
      <c r="E46" s="95" t="str">
        <f t="shared" si="0"/>
        <v>https://www.getcare.muschealth.org/locations/sc/charleston/musc-women-s-health-daniel-islanddep-1048901?y_source=1_MTU5Njk0NjQtNzE1LWxvY2F0aW9uLndlYnNpdGU%3D</v>
      </c>
      <c r="F46" s="89" t="s">
        <v>221</v>
      </c>
    </row>
    <row r="47" spans="1:6" x14ac:dyDescent="0.2">
      <c r="A47" s="88" t="s">
        <v>222</v>
      </c>
      <c r="B47" s="88" t="s">
        <v>1892</v>
      </c>
      <c r="C47" s="89" t="s">
        <v>24</v>
      </c>
      <c r="D47" s="88" t="s">
        <v>224</v>
      </c>
      <c r="E47" s="95" t="str">
        <f t="shared" si="0"/>
        <v>https://neighborsmed.com/</v>
      </c>
      <c r="F47" s="89" t="s">
        <v>225</v>
      </c>
    </row>
    <row r="48" spans="1:6" x14ac:dyDescent="0.2">
      <c r="A48" s="88" t="s">
        <v>226</v>
      </c>
      <c r="B48" s="88" t="s">
        <v>1816</v>
      </c>
      <c r="C48" s="89" t="s">
        <v>24</v>
      </c>
      <c r="D48" s="88" t="s">
        <v>228</v>
      </c>
      <c r="E48" s="95" t="str">
        <f t="shared" si="0"/>
        <v>https://fetterhealthcare.org/</v>
      </c>
      <c r="F48" s="89" t="s">
        <v>217</v>
      </c>
    </row>
    <row r="49" spans="1:6" x14ac:dyDescent="0.2">
      <c r="A49" s="88" t="s">
        <v>229</v>
      </c>
      <c r="B49" s="88" t="s">
        <v>230</v>
      </c>
      <c r="C49" s="89" t="s">
        <v>24</v>
      </c>
      <c r="D49" s="88" t="s">
        <v>231</v>
      </c>
      <c r="E49" s="95" t="str">
        <f t="shared" si="0"/>
        <v>https://unipcares.com/</v>
      </c>
      <c r="F49" s="89" t="s">
        <v>232</v>
      </c>
    </row>
    <row r="50" spans="1:6" x14ac:dyDescent="0.2">
      <c r="A50" s="88" t="s">
        <v>2039</v>
      </c>
      <c r="B50" s="88" t="s">
        <v>234</v>
      </c>
      <c r="C50" s="89" t="s">
        <v>27</v>
      </c>
      <c r="D50" s="88" t="s">
        <v>235</v>
      </c>
      <c r="E50" s="95" t="str">
        <f t="shared" si="0"/>
        <v>https://myfhc.org/location/family-health-center-at-st-matthews</v>
      </c>
      <c r="F50" s="89" t="s">
        <v>236</v>
      </c>
    </row>
    <row r="51" spans="1:6" x14ac:dyDescent="0.2">
      <c r="A51" s="88" t="s">
        <v>237</v>
      </c>
      <c r="B51" s="88" t="s">
        <v>1893</v>
      </c>
      <c r="C51" s="89" t="s">
        <v>27</v>
      </c>
      <c r="D51" s="88" t="s">
        <v>239</v>
      </c>
      <c r="E51" s="95" t="str">
        <f t="shared" si="0"/>
        <v>https://www.getcare.muschealth.org/locations/sc/saint-matthews/musc-health-primary-care-st.-matthewsdep-10102101?y_source=1_ODI2ODM4MTQtNzE1LWxvY2F0aW9uLndlYnNpdGU%3D</v>
      </c>
      <c r="F51" s="89" t="s">
        <v>240</v>
      </c>
    </row>
    <row r="52" spans="1:6" x14ac:dyDescent="0.2">
      <c r="A52" s="88" t="s">
        <v>241</v>
      </c>
      <c r="B52" s="88" t="s">
        <v>1938</v>
      </c>
      <c r="C52" s="89" t="s">
        <v>30</v>
      </c>
      <c r="D52" s="88" t="s">
        <v>242</v>
      </c>
      <c r="E52" s="95" t="str">
        <f t="shared" si="0"/>
        <v>https://muschealth.org/medical-services/cares</v>
      </c>
      <c r="F52" s="89" t="s">
        <v>243</v>
      </c>
    </row>
    <row r="53" spans="1:6" x14ac:dyDescent="0.2">
      <c r="A53" s="88" t="s">
        <v>244</v>
      </c>
      <c r="B53" s="88" t="s">
        <v>1817</v>
      </c>
      <c r="C53" s="89" t="s">
        <v>30</v>
      </c>
      <c r="D53" s="88" t="s">
        <v>246</v>
      </c>
      <c r="E53" s="95" t="str">
        <f t="shared" si="0"/>
        <v>https://fetterhealthcare.org/</v>
      </c>
      <c r="F53" s="89" t="s">
        <v>217</v>
      </c>
    </row>
    <row r="54" spans="1:6" x14ac:dyDescent="0.2">
      <c r="A54" s="88" t="s">
        <v>247</v>
      </c>
      <c r="B54" s="88" t="s">
        <v>248</v>
      </c>
      <c r="C54" s="89" t="s">
        <v>30</v>
      </c>
      <c r="D54" s="88" t="s">
        <v>249</v>
      </c>
      <c r="E54" s="95" t="str">
        <f t="shared" si="0"/>
        <v>https://www.cwwcenter.com/</v>
      </c>
      <c r="F54" s="89" t="s">
        <v>250</v>
      </c>
    </row>
    <row r="55" spans="1:6" x14ac:dyDescent="0.2">
      <c r="A55" s="88" t="s">
        <v>251</v>
      </c>
      <c r="B55" s="88" t="s">
        <v>1894</v>
      </c>
      <c r="C55" s="89" t="s">
        <v>30</v>
      </c>
      <c r="D55" s="88" t="s">
        <v>252</v>
      </c>
      <c r="E55" s="95" t="str">
        <f t="shared" si="0"/>
        <v>https://www.consultoriomedicolatino.com/</v>
      </c>
      <c r="F55" s="89" t="s">
        <v>253</v>
      </c>
    </row>
    <row r="56" spans="1:6" x14ac:dyDescent="0.2">
      <c r="A56" s="88" t="s">
        <v>254</v>
      </c>
      <c r="B56" s="88" t="s">
        <v>255</v>
      </c>
      <c r="C56" s="89" t="s">
        <v>30</v>
      </c>
      <c r="D56" s="88" t="s">
        <v>256</v>
      </c>
      <c r="E56" s="95" t="str">
        <f t="shared" si="0"/>
        <v>https://fetterhealthcare.org/location/dorchester-family-health-center/</v>
      </c>
      <c r="F56" s="89" t="s">
        <v>257</v>
      </c>
    </row>
    <row r="57" spans="1:6" x14ac:dyDescent="0.2">
      <c r="A57" s="88" t="s">
        <v>258</v>
      </c>
      <c r="B57" s="88" t="s">
        <v>1940</v>
      </c>
      <c r="C57" s="89" t="s">
        <v>30</v>
      </c>
      <c r="D57" s="88" t="s">
        <v>259</v>
      </c>
      <c r="E57" s="95" t="str">
        <f t="shared" si="0"/>
        <v>https://eccocharleston.org/</v>
      </c>
      <c r="F57" s="89" t="s">
        <v>260</v>
      </c>
    </row>
    <row r="58" spans="1:6" x14ac:dyDescent="0.2">
      <c r="A58" s="88" t="s">
        <v>261</v>
      </c>
      <c r="B58" s="88" t="s">
        <v>262</v>
      </c>
      <c r="C58" s="89" t="s">
        <v>30</v>
      </c>
      <c r="D58" s="88" t="s">
        <v>263</v>
      </c>
      <c r="E58" s="95" t="str">
        <f t="shared" si="0"/>
        <v>https://www.hfmc.org/</v>
      </c>
      <c r="F58" s="89" t="s">
        <v>264</v>
      </c>
    </row>
    <row r="59" spans="1:6" x14ac:dyDescent="0.2">
      <c r="A59" s="88" t="s">
        <v>265</v>
      </c>
      <c r="B59" s="88" t="s">
        <v>1818</v>
      </c>
      <c r="C59" s="89" t="s">
        <v>30</v>
      </c>
      <c r="D59" s="88" t="s">
        <v>267</v>
      </c>
      <c r="E59" s="95" t="str">
        <f t="shared" si="0"/>
        <v>https://fetterhealthcare.org/</v>
      </c>
      <c r="F59" s="89" t="s">
        <v>217</v>
      </c>
    </row>
    <row r="60" spans="1:6" x14ac:dyDescent="0.2">
      <c r="A60" s="88" t="s">
        <v>268</v>
      </c>
      <c r="B60" s="88" t="s">
        <v>1819</v>
      </c>
      <c r="C60" s="89" t="s">
        <v>30</v>
      </c>
      <c r="D60" s="88" t="s">
        <v>270</v>
      </c>
      <c r="E60" s="95" t="str">
        <f t="shared" si="0"/>
        <v>https://fetterhealthcare.org/</v>
      </c>
      <c r="F60" s="89" t="s">
        <v>217</v>
      </c>
    </row>
    <row r="61" spans="1:6" x14ac:dyDescent="0.2">
      <c r="A61" s="88" t="s">
        <v>271</v>
      </c>
      <c r="B61" s="88" t="s">
        <v>272</v>
      </c>
      <c r="C61" s="89" t="s">
        <v>30</v>
      </c>
      <c r="D61" s="88" t="s">
        <v>273</v>
      </c>
      <c r="E61" s="95" t="str">
        <f t="shared" si="0"/>
        <v>https://www.getcare.muschealth.org/locations/sc/charleston/musc-hollings-cancer-centerdep-fac100?y_source=1_MTI2NTc3MTEtNzE1LWxvY2F0aW9uLndlYnNpdGU%3D</v>
      </c>
      <c r="F61" s="89" t="s">
        <v>274</v>
      </c>
    </row>
    <row r="62" spans="1:6" x14ac:dyDescent="0.2">
      <c r="A62" s="88" t="s">
        <v>275</v>
      </c>
      <c r="B62" s="88" t="s">
        <v>1895</v>
      </c>
      <c r="C62" s="89" t="s">
        <v>30</v>
      </c>
      <c r="D62" s="88" t="s">
        <v>277</v>
      </c>
      <c r="E62" s="95" t="str">
        <f t="shared" si="0"/>
        <v>https://www.getcare.muschealth.org/locations/sc/charleston/musc-health-primary-care-martellodep-1030300?y_source=1_MTI2NTc3MTgtNzE1LWxvY2F0aW9uLndlYnNpdGU%3D</v>
      </c>
      <c r="F62" s="89" t="s">
        <v>278</v>
      </c>
    </row>
    <row r="63" spans="1:6" x14ac:dyDescent="0.2">
      <c r="A63" s="88" t="s">
        <v>279</v>
      </c>
      <c r="B63" s="88" t="s">
        <v>1896</v>
      </c>
      <c r="C63" s="89" t="s">
        <v>30</v>
      </c>
      <c r="D63" s="88" t="s">
        <v>280</v>
      </c>
      <c r="E63" s="95" t="str">
        <f t="shared" si="0"/>
        <v>https://www.getcare.muschealth.org/locations/sc/charleston/musc-women-s-health-cannon-st.dep-1001400?y_source=1_MTI2NTc1NzctNzE1LWxvY2F0aW9uLndlYnNpdGU%3D</v>
      </c>
      <c r="F63" s="89" t="s">
        <v>281</v>
      </c>
    </row>
    <row r="64" spans="1:6" x14ac:dyDescent="0.2">
      <c r="A64" s="88" t="s">
        <v>282</v>
      </c>
      <c r="B64" s="88" t="s">
        <v>283</v>
      </c>
      <c r="C64" s="89" t="s">
        <v>30</v>
      </c>
      <c r="D64" s="88" t="s">
        <v>284</v>
      </c>
      <c r="E64" s="95" t="str">
        <f t="shared" si="0"/>
        <v>https://thenavigationcenter.org/</v>
      </c>
      <c r="F64" s="89" t="s">
        <v>285</v>
      </c>
    </row>
    <row r="65" spans="1:6" x14ac:dyDescent="0.2">
      <c r="A65" s="88" t="s">
        <v>286</v>
      </c>
      <c r="B65" s="88" t="s">
        <v>1897</v>
      </c>
      <c r="C65" s="89" t="s">
        <v>30</v>
      </c>
      <c r="D65" s="88" t="s">
        <v>288</v>
      </c>
      <c r="E65" s="95" t="str">
        <f t="shared" si="0"/>
        <v>https://palmettopalace.org/</v>
      </c>
      <c r="F65" s="89" t="s">
        <v>289</v>
      </c>
    </row>
    <row r="66" spans="1:6" x14ac:dyDescent="0.2">
      <c r="A66" s="88" t="s">
        <v>290</v>
      </c>
      <c r="B66" s="88" t="s">
        <v>1898</v>
      </c>
      <c r="C66" s="89" t="s">
        <v>30</v>
      </c>
      <c r="D66" s="88" t="s">
        <v>292</v>
      </c>
      <c r="E66" s="95" t="str">
        <f t="shared" si="0"/>
        <v>https://www.rsfh.com/</v>
      </c>
      <c r="F66" s="89" t="s">
        <v>293</v>
      </c>
    </row>
    <row r="67" spans="1:6" x14ac:dyDescent="0.2">
      <c r="A67" s="88" t="s">
        <v>294</v>
      </c>
      <c r="B67" s="88" t="s">
        <v>1939</v>
      </c>
      <c r="C67" s="89" t="s">
        <v>30</v>
      </c>
      <c r="D67" s="88" t="s">
        <v>296</v>
      </c>
      <c r="E67" s="95" t="str">
        <f t="shared" si="0"/>
        <v>https://www.rsfh.com/partners/primary-care/</v>
      </c>
      <c r="F67" s="89" t="s">
        <v>297</v>
      </c>
    </row>
    <row r="68" spans="1:6" x14ac:dyDescent="0.2">
      <c r="A68" s="88" t="s">
        <v>298</v>
      </c>
      <c r="B68" s="88" t="s">
        <v>1899</v>
      </c>
      <c r="C68" s="89" t="s">
        <v>30</v>
      </c>
      <c r="D68" s="88" t="s">
        <v>299</v>
      </c>
      <c r="E68" s="95" t="str">
        <f t="shared" si="0"/>
        <v>https://www.icnarelief.org/shifaclinics/</v>
      </c>
      <c r="F68" s="89" t="s">
        <v>300</v>
      </c>
    </row>
    <row r="69" spans="1:6" x14ac:dyDescent="0.2">
      <c r="A69" s="88" t="s">
        <v>301</v>
      </c>
      <c r="B69" s="88" t="s">
        <v>302</v>
      </c>
      <c r="C69" s="89" t="s">
        <v>30</v>
      </c>
      <c r="D69" s="88" t="s">
        <v>303</v>
      </c>
      <c r="E69" s="95" t="str">
        <f t="shared" si="0"/>
        <v>https://www.stjamessanteefhc.com/</v>
      </c>
      <c r="F69" s="89" t="s">
        <v>304</v>
      </c>
    </row>
    <row r="70" spans="1:6" x14ac:dyDescent="0.2">
      <c r="A70" s="88" t="s">
        <v>305</v>
      </c>
      <c r="B70" s="88" t="s">
        <v>1900</v>
      </c>
      <c r="C70" s="89" t="s">
        <v>30</v>
      </c>
      <c r="D70" s="88" t="s">
        <v>307</v>
      </c>
      <c r="E70" s="95" t="str">
        <f t="shared" si="0"/>
        <v>https://truesdalemedical.org/</v>
      </c>
      <c r="F70" s="89" t="s">
        <v>308</v>
      </c>
    </row>
    <row r="71" spans="1:6" x14ac:dyDescent="0.2">
      <c r="A71" s="88" t="s">
        <v>309</v>
      </c>
      <c r="B71" s="88" t="s">
        <v>1901</v>
      </c>
      <c r="C71" s="89" t="s">
        <v>30</v>
      </c>
      <c r="D71" s="88" t="s">
        <v>311</v>
      </c>
      <c r="E71" s="95" t="str">
        <f t="shared" si="0"/>
        <v>https://womensprimarycare2.wixsite.com/womenshealth</v>
      </c>
      <c r="F71" s="89" t="s">
        <v>312</v>
      </c>
    </row>
    <row r="72" spans="1:6" x14ac:dyDescent="0.2">
      <c r="A72" s="88" t="s">
        <v>313</v>
      </c>
      <c r="B72" s="88" t="s">
        <v>314</v>
      </c>
      <c r="C72" s="89" t="s">
        <v>32</v>
      </c>
      <c r="D72" s="88" t="s">
        <v>315</v>
      </c>
      <c r="E72" s="95" t="str">
        <f t="shared" si="0"/>
        <v>https://www.spartanburgregional.com/locations/cmc-obgyn</v>
      </c>
      <c r="F72" s="89" t="s">
        <v>1947</v>
      </c>
    </row>
    <row r="73" spans="1:6" x14ac:dyDescent="0.2">
      <c r="A73" s="88" t="s">
        <v>316</v>
      </c>
      <c r="B73" s="88" t="s">
        <v>317</v>
      </c>
      <c r="C73" s="89" t="s">
        <v>32</v>
      </c>
      <c r="D73" s="88" t="s">
        <v>318</v>
      </c>
      <c r="E73" s="95" t="str">
        <f t="shared" ref="E73:E136" si="1">HYPERLINK(F73,F73)</f>
        <v>https://www.myrhc.org/</v>
      </c>
      <c r="F73" s="89" t="s">
        <v>921</v>
      </c>
    </row>
    <row r="74" spans="1:6" x14ac:dyDescent="0.2">
      <c r="A74" s="88" t="s">
        <v>319</v>
      </c>
      <c r="B74" s="88" t="s">
        <v>320</v>
      </c>
      <c r="C74" s="89" t="s">
        <v>34</v>
      </c>
      <c r="D74" s="88" t="s">
        <v>321</v>
      </c>
      <c r="E74" s="95" t="str">
        <f t="shared" si="1"/>
        <v>https://www.piedmontmedicalcenter.com/locations/detail/lewisville-medical-center</v>
      </c>
      <c r="F74" s="89" t="s">
        <v>1948</v>
      </c>
    </row>
    <row r="75" spans="1:6" x14ac:dyDescent="0.2">
      <c r="A75" s="88" t="s">
        <v>322</v>
      </c>
      <c r="B75" s="88" t="s">
        <v>323</v>
      </c>
      <c r="C75" s="89" t="s">
        <v>34</v>
      </c>
      <c r="D75" s="88" t="s">
        <v>324</v>
      </c>
      <c r="E75" s="95" t="str">
        <f t="shared" si="1"/>
        <v>https://www.getcare.muschealth.org/locations/sc/richburg/musc-health-primary-care-richburgdep-20006501?y_source=1_NDY1NzQ4MjItNzE1LWxvY2F0aW9uLndlYnNpdGU%3D</v>
      </c>
      <c r="F75" s="89" t="s">
        <v>1949</v>
      </c>
    </row>
    <row r="76" spans="1:6" x14ac:dyDescent="0.2">
      <c r="A76" s="88" t="s">
        <v>2041</v>
      </c>
      <c r="B76" s="88" t="s">
        <v>326</v>
      </c>
      <c r="C76" s="89" t="s">
        <v>34</v>
      </c>
      <c r="D76" s="88" t="s">
        <v>327</v>
      </c>
      <c r="E76" s="95" t="str">
        <f t="shared" si="1"/>
        <v>https://www.getcare.muschealth.org/locations/sc/chester/musc-health-lowrys-primary-caredep-20006302?y_source=1_MjcxMDYzMzAtNzE1LWxvY2F0aW9uLndlYnNpdGU%3D</v>
      </c>
      <c r="F76" s="89" t="s">
        <v>1950</v>
      </c>
    </row>
    <row r="77" spans="1:6" x14ac:dyDescent="0.2">
      <c r="A77" s="88" t="s">
        <v>331</v>
      </c>
      <c r="B77" s="88" t="s">
        <v>1902</v>
      </c>
      <c r="C77" s="89" t="s">
        <v>34</v>
      </c>
      <c r="D77" s="88" t="s">
        <v>330</v>
      </c>
      <c r="E77" s="95" t="str">
        <f t="shared" si="1"/>
        <v>https://www.getcare.muschealth.org/locations/sc/great-falls/musc-health-primary-care-great-fallsdep-20007501?y_source=1_MzkxMDE1NDktNzE1LWxvY2F0aW9uLndlYnNpdGU%3D</v>
      </c>
      <c r="F77" s="89" t="s">
        <v>1951</v>
      </c>
    </row>
    <row r="78" spans="1:6" x14ac:dyDescent="0.2">
      <c r="A78" s="88" t="s">
        <v>332</v>
      </c>
      <c r="B78" s="88" t="s">
        <v>333</v>
      </c>
      <c r="C78" s="89" t="s">
        <v>34</v>
      </c>
      <c r="D78" s="88" t="s">
        <v>334</v>
      </c>
      <c r="E78" s="95" t="str">
        <f t="shared" si="1"/>
        <v>https://northcentralmed.org/</v>
      </c>
      <c r="F78" s="89" t="s">
        <v>1952</v>
      </c>
    </row>
    <row r="79" spans="1:6" x14ac:dyDescent="0.2">
      <c r="A79" s="88" t="s">
        <v>336</v>
      </c>
      <c r="B79" s="88" t="s">
        <v>337</v>
      </c>
      <c r="C79" s="89" t="s">
        <v>36</v>
      </c>
      <c r="D79" s="88" t="s">
        <v>338</v>
      </c>
      <c r="E79" s="95" t="str">
        <f t="shared" si="1"/>
        <v>https://www.caresouth-carolina.com/</v>
      </c>
      <c r="F79" s="89" t="s">
        <v>1953</v>
      </c>
    </row>
    <row r="80" spans="1:6" x14ac:dyDescent="0.2">
      <c r="A80" s="88" t="s">
        <v>339</v>
      </c>
      <c r="B80" s="88" t="s">
        <v>340</v>
      </c>
      <c r="C80" s="89" t="s">
        <v>36</v>
      </c>
      <c r="D80" s="88" t="s">
        <v>341</v>
      </c>
      <c r="E80" s="95" t="str">
        <f t="shared" si="1"/>
        <v>https://www.caresouth-carolina.com/</v>
      </c>
      <c r="F80" s="89" t="s">
        <v>1953</v>
      </c>
    </row>
    <row r="81" spans="1:6" x14ac:dyDescent="0.2">
      <c r="A81" s="88" t="s">
        <v>342</v>
      </c>
      <c r="B81" s="88" t="s">
        <v>343</v>
      </c>
      <c r="C81" s="89" t="s">
        <v>36</v>
      </c>
      <c r="D81" s="88" t="s">
        <v>344</v>
      </c>
      <c r="E81" s="95" t="str">
        <f t="shared" si="1"/>
        <v>https://sandhillsmedical.org/</v>
      </c>
      <c r="F81" s="89" t="s">
        <v>1954</v>
      </c>
    </row>
    <row r="82" spans="1:6" x14ac:dyDescent="0.2">
      <c r="A82" s="88" t="s">
        <v>345</v>
      </c>
      <c r="B82" s="88" t="s">
        <v>346</v>
      </c>
      <c r="C82" s="89" t="s">
        <v>36</v>
      </c>
      <c r="D82" s="88" t="s">
        <v>347</v>
      </c>
      <c r="E82" s="95" t="str">
        <f t="shared" si="1"/>
        <v>https://www.mcleodhealth.org/locations/mcleod-cheraw/</v>
      </c>
      <c r="F82" s="89" t="s">
        <v>1955</v>
      </c>
    </row>
    <row r="83" spans="1:6" x14ac:dyDescent="0.2">
      <c r="A83" s="88" t="s">
        <v>348</v>
      </c>
      <c r="B83" s="88" t="s">
        <v>349</v>
      </c>
      <c r="C83" s="89" t="s">
        <v>36</v>
      </c>
      <c r="D83" s="88" t="s">
        <v>350</v>
      </c>
      <c r="E83" s="95" t="str">
        <f t="shared" si="1"/>
        <v>https://sandhillsmedical.org/</v>
      </c>
      <c r="F83" s="89" t="s">
        <v>1954</v>
      </c>
    </row>
    <row r="84" spans="1:6" x14ac:dyDescent="0.2">
      <c r="A84" s="88" t="s">
        <v>2040</v>
      </c>
      <c r="B84" s="88" t="s">
        <v>1903</v>
      </c>
      <c r="C84" s="89" t="s">
        <v>36</v>
      </c>
      <c r="D84" s="88" t="s">
        <v>353</v>
      </c>
      <c r="E84" s="95" t="str">
        <f t="shared" si="1"/>
        <v>https://sandhillsmedical.org/</v>
      </c>
      <c r="F84" s="89" t="s">
        <v>1954</v>
      </c>
    </row>
    <row r="85" spans="1:6" x14ac:dyDescent="0.2">
      <c r="A85" s="88" t="s">
        <v>354</v>
      </c>
      <c r="B85" s="88" t="s">
        <v>355</v>
      </c>
      <c r="C85" s="89" t="s">
        <v>36</v>
      </c>
      <c r="D85" s="88" t="s">
        <v>356</v>
      </c>
      <c r="E85" s="95" t="str">
        <f t="shared" si="1"/>
        <v>https://sandhillsmedical.org/</v>
      </c>
      <c r="F85" s="89" t="s">
        <v>1954</v>
      </c>
    </row>
    <row r="86" spans="1:6" x14ac:dyDescent="0.2">
      <c r="A86" s="88" t="s">
        <v>357</v>
      </c>
      <c r="B86" s="88" t="s">
        <v>358</v>
      </c>
      <c r="C86" s="89" t="s">
        <v>38</v>
      </c>
      <c r="D86" s="88" t="s">
        <v>359</v>
      </c>
      <c r="E86" s="95" t="str">
        <f t="shared" si="1"/>
        <v>https://www.hope-health.org/locations-list/hopehealth-family-practice-manning-sc/</v>
      </c>
      <c r="F86" s="89" t="s">
        <v>1956</v>
      </c>
    </row>
    <row r="87" spans="1:6" x14ac:dyDescent="0.2">
      <c r="A87" s="88" t="s">
        <v>360</v>
      </c>
      <c r="B87" s="88" t="s">
        <v>1936</v>
      </c>
      <c r="C87" s="89" t="s">
        <v>38</v>
      </c>
      <c r="D87" s="88" t="s">
        <v>362</v>
      </c>
      <c r="E87" s="95" t="str">
        <f t="shared" si="1"/>
        <v>https://www.mcleodhealth.org/</v>
      </c>
      <c r="F87" s="89" t="s">
        <v>363</v>
      </c>
    </row>
    <row r="88" spans="1:6" x14ac:dyDescent="0.2">
      <c r="A88" s="88" t="s">
        <v>2042</v>
      </c>
      <c r="B88" s="88" t="s">
        <v>365</v>
      </c>
      <c r="C88" s="89" t="s">
        <v>38</v>
      </c>
      <c r="D88" s="88" t="s">
        <v>366</v>
      </c>
      <c r="E88" s="95" t="str">
        <f t="shared" si="1"/>
        <v>https://www.mcleodhealth.org/practice/mcleod-womens-care-clarendon/</v>
      </c>
      <c r="F88" s="89" t="s">
        <v>1957</v>
      </c>
    </row>
    <row r="89" spans="1:6" x14ac:dyDescent="0.2">
      <c r="A89" s="88" t="s">
        <v>367</v>
      </c>
      <c r="B89" s="88" t="s">
        <v>1904</v>
      </c>
      <c r="C89" s="89" t="s">
        <v>40</v>
      </c>
      <c r="D89" s="88" t="s">
        <v>368</v>
      </c>
      <c r="E89" s="95" t="str">
        <f t="shared" si="1"/>
        <v>https://genesisfqhc.org/</v>
      </c>
      <c r="F89" s="89" t="s">
        <v>1958</v>
      </c>
    </row>
    <row r="90" spans="1:6" x14ac:dyDescent="0.2">
      <c r="A90" s="88" t="s">
        <v>369</v>
      </c>
      <c r="B90" s="88" t="s">
        <v>370</v>
      </c>
      <c r="C90" s="89" t="s">
        <v>40</v>
      </c>
      <c r="D90" s="88" t="s">
        <v>371</v>
      </c>
      <c r="E90" s="95" t="str">
        <f t="shared" si="1"/>
        <v>https://rymaps.com/business/walterboro-adult-pediatric-978v2c</v>
      </c>
      <c r="F90" s="89" t="s">
        <v>1959</v>
      </c>
    </row>
    <row r="91" spans="1:6" x14ac:dyDescent="0.2">
      <c r="A91" s="88" t="s">
        <v>372</v>
      </c>
      <c r="B91" s="88" t="s">
        <v>1905</v>
      </c>
      <c r="C91" s="89" t="s">
        <v>40</v>
      </c>
      <c r="D91" s="88" t="s">
        <v>374</v>
      </c>
      <c r="E91" s="95" t="str">
        <f t="shared" si="1"/>
        <v>https://fetterhealthcare.org/</v>
      </c>
      <c r="F91" s="89" t="s">
        <v>217</v>
      </c>
    </row>
    <row r="92" spans="1:6" x14ac:dyDescent="0.2">
      <c r="A92" s="88" t="s">
        <v>375</v>
      </c>
      <c r="B92" s="88" t="s">
        <v>376</v>
      </c>
      <c r="C92" s="89" t="s">
        <v>42</v>
      </c>
      <c r="D92" s="88" t="s">
        <v>377</v>
      </c>
      <c r="E92" s="95" t="str">
        <f t="shared" si="1"/>
        <v>https://www.caresouth-carolina.com/</v>
      </c>
      <c r="F92" s="89" t="s">
        <v>1953</v>
      </c>
    </row>
    <row r="93" spans="1:6" x14ac:dyDescent="0.2">
      <c r="A93" s="88" t="s">
        <v>378</v>
      </c>
      <c r="B93" s="88" t="s">
        <v>1906</v>
      </c>
      <c r="C93" s="89" t="s">
        <v>42</v>
      </c>
      <c r="D93" s="88" t="s">
        <v>380</v>
      </c>
      <c r="E93" s="95" t="str">
        <f t="shared" si="1"/>
        <v>https://www.caresouth-carolina.com/</v>
      </c>
      <c r="F93" s="89" t="s">
        <v>1953</v>
      </c>
    </row>
    <row r="94" spans="1:6" x14ac:dyDescent="0.2">
      <c r="A94" s="88" t="s">
        <v>381</v>
      </c>
      <c r="B94" s="88" t="s">
        <v>382</v>
      </c>
      <c r="C94" s="89" t="s">
        <v>42</v>
      </c>
      <c r="D94" s="88" t="s">
        <v>383</v>
      </c>
      <c r="E94" s="95" t="str">
        <f t="shared" si="1"/>
        <v>https://genesisfqhc.org/locations/genesis-healthcare-darlington/</v>
      </c>
      <c r="F94" s="89" t="s">
        <v>1960</v>
      </c>
    </row>
    <row r="95" spans="1:6" x14ac:dyDescent="0.2">
      <c r="A95" s="88" t="s">
        <v>384</v>
      </c>
      <c r="B95" s="88" t="s">
        <v>385</v>
      </c>
      <c r="C95" s="89" t="s">
        <v>42</v>
      </c>
      <c r="D95" s="88" t="s">
        <v>386</v>
      </c>
      <c r="E95" s="95" t="str">
        <f t="shared" si="1"/>
        <v>https://genesisfqhc.org/locations/lamar-family-care/</v>
      </c>
      <c r="F95" s="89" t="s">
        <v>1961</v>
      </c>
    </row>
    <row r="96" spans="1:6" x14ac:dyDescent="0.2">
      <c r="A96" s="88" t="s">
        <v>387</v>
      </c>
      <c r="B96" s="88" t="s">
        <v>1820</v>
      </c>
      <c r="C96" s="89" t="s">
        <v>42</v>
      </c>
      <c r="D96" s="88" t="s">
        <v>389</v>
      </c>
      <c r="E96" s="95" t="str">
        <f t="shared" si="1"/>
        <v>https://genesisfqhc.org/locations/pee-dee-healthcare/</v>
      </c>
      <c r="F96" s="89" t="s">
        <v>1962</v>
      </c>
    </row>
    <row r="97" spans="1:6" x14ac:dyDescent="0.2">
      <c r="A97" s="88" t="s">
        <v>390</v>
      </c>
      <c r="B97" s="88" t="s">
        <v>391</v>
      </c>
      <c r="C97" s="89" t="s">
        <v>42</v>
      </c>
      <c r="D97" s="88" t="s">
        <v>392</v>
      </c>
      <c r="E97" s="95" t="str">
        <f t="shared" si="1"/>
        <v>https://www.hope-health.org/</v>
      </c>
      <c r="F97" s="89" t="s">
        <v>1963</v>
      </c>
    </row>
    <row r="98" spans="1:6" x14ac:dyDescent="0.2">
      <c r="A98" s="88" t="s">
        <v>393</v>
      </c>
      <c r="B98" s="88" t="s">
        <v>394</v>
      </c>
      <c r="C98" s="89" t="s">
        <v>42</v>
      </c>
      <c r="D98" s="88" t="s">
        <v>395</v>
      </c>
      <c r="E98" s="95" t="str">
        <f t="shared" si="1"/>
        <v>https://www.mcleodhealth.org/search-physician-finder/?location=&amp;crb_practice=2690&amp;crb_is_physician_search=yes</v>
      </c>
      <c r="F98" s="89" t="s">
        <v>1964</v>
      </c>
    </row>
    <row r="99" spans="1:6" x14ac:dyDescent="0.2">
      <c r="A99" s="88" t="s">
        <v>396</v>
      </c>
      <c r="B99" s="88" t="s">
        <v>397</v>
      </c>
      <c r="C99" s="89" t="s">
        <v>43</v>
      </c>
      <c r="D99" s="88" t="s">
        <v>398</v>
      </c>
      <c r="E99" s="95" t="str">
        <f t="shared" si="1"/>
        <v>https://www.caresouth-carolina.com/location</v>
      </c>
      <c r="F99" s="89" t="s">
        <v>399</v>
      </c>
    </row>
    <row r="100" spans="1:6" x14ac:dyDescent="0.2">
      <c r="A100" s="88" t="s">
        <v>400</v>
      </c>
      <c r="B100" s="88" t="s">
        <v>1907</v>
      </c>
      <c r="C100" s="89" t="s">
        <v>43</v>
      </c>
      <c r="D100" s="88" t="s">
        <v>402</v>
      </c>
      <c r="E100" s="95" t="str">
        <f t="shared" si="1"/>
        <v>https://www.caresouth-carolina.com/</v>
      </c>
      <c r="F100" s="89" t="s">
        <v>1953</v>
      </c>
    </row>
    <row r="101" spans="1:6" x14ac:dyDescent="0.2">
      <c r="A101" s="88" t="s">
        <v>403</v>
      </c>
      <c r="B101" s="88" t="s">
        <v>1908</v>
      </c>
      <c r="C101" s="89" t="s">
        <v>43</v>
      </c>
      <c r="D101" s="88" t="s">
        <v>405</v>
      </c>
      <c r="E101" s="95" t="str">
        <f t="shared" si="1"/>
        <v>https://www.caresouth-carolina.com/</v>
      </c>
      <c r="F101" s="89" t="s">
        <v>1953</v>
      </c>
    </row>
    <row r="102" spans="1:6" x14ac:dyDescent="0.2">
      <c r="A102" s="88" t="s">
        <v>406</v>
      </c>
      <c r="B102" s="88" t="s">
        <v>1909</v>
      </c>
      <c r="C102" s="89" t="s">
        <v>43</v>
      </c>
      <c r="D102" s="88" t="s">
        <v>408</v>
      </c>
      <c r="E102" s="95" t="str">
        <f t="shared" si="1"/>
        <v>https://www.mcleodhealth.org/practice/mcleod-dillon-family-medicine/</v>
      </c>
      <c r="F102" s="89" t="s">
        <v>1965</v>
      </c>
    </row>
    <row r="103" spans="1:6" x14ac:dyDescent="0.2">
      <c r="A103" s="88" t="s">
        <v>409</v>
      </c>
      <c r="B103" s="88" t="s">
        <v>410</v>
      </c>
      <c r="C103" s="89" t="s">
        <v>43</v>
      </c>
      <c r="D103" s="88" t="s">
        <v>411</v>
      </c>
      <c r="E103" s="95" t="str">
        <f t="shared" si="1"/>
        <v>https://www.mcleodhealth.org/practice/mcleod-ob-gyn-dillon/</v>
      </c>
      <c r="F103" s="89" t="s">
        <v>1966</v>
      </c>
    </row>
    <row r="104" spans="1:6" x14ac:dyDescent="0.2">
      <c r="A104" s="88" t="s">
        <v>413</v>
      </c>
      <c r="B104" s="88" t="s">
        <v>1910</v>
      </c>
      <c r="C104" s="89" t="s">
        <v>44</v>
      </c>
      <c r="D104" s="88" t="s">
        <v>415</v>
      </c>
      <c r="E104" s="95" t="str">
        <f t="shared" si="1"/>
        <v>https://fetterhealthcare.org/location/fetter-health-care-for-pediatric-wellness-summerville/</v>
      </c>
      <c r="F104" s="89" t="s">
        <v>1967</v>
      </c>
    </row>
    <row r="105" spans="1:6" x14ac:dyDescent="0.2">
      <c r="A105" s="88" t="s">
        <v>416</v>
      </c>
      <c r="B105" s="88" t="s">
        <v>1911</v>
      </c>
      <c r="C105" s="89" t="s">
        <v>44</v>
      </c>
      <c r="D105" s="88" t="s">
        <v>418</v>
      </c>
      <c r="E105" s="95" t="str">
        <f t="shared" si="1"/>
        <v>https://www.getcare.muschealth.org/locations/sc/summerville/musc-health-nexton-medical-parkdep-fac291?y_source=1_MTc3Mzc2NTctNzE1LWxvY2F0aW9uLndlYnNpdGU%3D</v>
      </c>
      <c r="F105" s="89" t="s">
        <v>1968</v>
      </c>
    </row>
    <row r="106" spans="1:6" x14ac:dyDescent="0.2">
      <c r="A106" s="88" t="s">
        <v>419</v>
      </c>
      <c r="B106" s="88" t="s">
        <v>420</v>
      </c>
      <c r="C106" s="89" t="s">
        <v>44</v>
      </c>
      <c r="D106" s="88" t="s">
        <v>421</v>
      </c>
      <c r="E106" s="95" t="str">
        <f t="shared" si="1"/>
        <v>https://www.getcare.muschealth.org/locations/sc/summerville/musc-health-primary-care-carnes-crossroadsdep-90203001?y_source=1_MTI2NTc3MTMtNzE1LWxvY2F0aW9uLndlYnNpdGU%3D</v>
      </c>
      <c r="F106" s="89" t="s">
        <v>1969</v>
      </c>
    </row>
    <row r="107" spans="1:6" x14ac:dyDescent="0.2">
      <c r="A107" s="88" t="s">
        <v>422</v>
      </c>
      <c r="B107" s="88" t="s">
        <v>1912</v>
      </c>
      <c r="C107" s="89" t="s">
        <v>44</v>
      </c>
      <c r="D107" s="88" t="s">
        <v>424</v>
      </c>
      <c r="E107" s="95" t="str">
        <f t="shared" si="1"/>
        <v>https://www.getcare.muschealth.org/locations/sc/north-charleston/musc-women-s-health-at-resolute-waydep-1215001?y_source=1_MTU5Njk0NjYtNzE1LWxvY2F0aW9uLndlYnNpdGU%3D</v>
      </c>
      <c r="F107" s="89" t="s">
        <v>1970</v>
      </c>
    </row>
    <row r="108" spans="1:6" x14ac:dyDescent="0.2">
      <c r="A108" s="88" t="s">
        <v>425</v>
      </c>
      <c r="B108" s="88" t="s">
        <v>426</v>
      </c>
      <c r="C108" s="89" t="s">
        <v>44</v>
      </c>
      <c r="D108" s="88" t="s">
        <v>427</v>
      </c>
      <c r="E108" s="95" t="str">
        <f t="shared" si="1"/>
        <v>https://myfhc.org/location/family-health-center-at-st-george</v>
      </c>
      <c r="F108" s="89" t="s">
        <v>428</v>
      </c>
    </row>
    <row r="109" spans="1:6" x14ac:dyDescent="0.2">
      <c r="A109" s="88" t="s">
        <v>429</v>
      </c>
      <c r="B109" s="88" t="s">
        <v>1821</v>
      </c>
      <c r="C109" s="89" t="s">
        <v>44</v>
      </c>
      <c r="D109" s="88" t="s">
        <v>430</v>
      </c>
      <c r="E109" s="95" t="str">
        <f t="shared" si="1"/>
        <v>https://fetterhealthcare.org/location/thaddeus-j-bell-md-family-health-center/</v>
      </c>
      <c r="F109" s="89" t="s">
        <v>1971</v>
      </c>
    </row>
    <row r="110" spans="1:6" x14ac:dyDescent="0.2">
      <c r="A110" s="88" t="s">
        <v>431</v>
      </c>
      <c r="B110" s="88" t="s">
        <v>432</v>
      </c>
      <c r="C110" s="89" t="s">
        <v>45</v>
      </c>
      <c r="D110" s="88" t="s">
        <v>433</v>
      </c>
      <c r="E110" s="95" t="str">
        <f t="shared" si="1"/>
        <v>https://www.selfregional.org/locations/edgefield-medical-center/</v>
      </c>
      <c r="F110" s="89" t="s">
        <v>1972</v>
      </c>
    </row>
    <row r="111" spans="1:6" x14ac:dyDescent="0.2">
      <c r="A111" s="88" t="s">
        <v>434</v>
      </c>
      <c r="B111" s="88" t="s">
        <v>435</v>
      </c>
      <c r="C111" s="89" t="s">
        <v>46</v>
      </c>
      <c r="D111" s="88" t="s">
        <v>436</v>
      </c>
      <c r="E111" s="95" t="str">
        <f t="shared" si="1"/>
        <v>https://www.fairfieldmedical.org/</v>
      </c>
      <c r="F111" s="89" t="s">
        <v>1973</v>
      </c>
    </row>
    <row r="112" spans="1:6" x14ac:dyDescent="0.2">
      <c r="A112" s="88" t="s">
        <v>437</v>
      </c>
      <c r="B112" s="88" t="s">
        <v>1913</v>
      </c>
      <c r="C112" s="89" t="s">
        <v>46</v>
      </c>
      <c r="D112" s="88" t="s">
        <v>439</v>
      </c>
      <c r="E112" s="95" t="str">
        <f t="shared" si="1"/>
        <v>https://www.ecchc.org/contact-locations/winnsboro-pediatrics-family-practice/</v>
      </c>
      <c r="F112" s="89" t="s">
        <v>1974</v>
      </c>
    </row>
    <row r="113" spans="1:10" x14ac:dyDescent="0.2">
      <c r="A113" s="88" t="s">
        <v>440</v>
      </c>
      <c r="B113" s="88" t="s">
        <v>1822</v>
      </c>
      <c r="C113" s="89" t="s">
        <v>47</v>
      </c>
      <c r="D113" s="88" t="s">
        <v>442</v>
      </c>
      <c r="E113" s="95" t="str">
        <f t="shared" si="1"/>
        <v>https://www.freedomfamilycare.com/?utm_source=cumulus&amp;utm_medium=onlinepresence&amp;utm_campaign=gbp</v>
      </c>
      <c r="F113" s="89" t="s">
        <v>1975</v>
      </c>
    </row>
    <row r="114" spans="1:10" x14ac:dyDescent="0.2">
      <c r="A114" s="88" t="s">
        <v>443</v>
      </c>
      <c r="B114" s="88" t="s">
        <v>444</v>
      </c>
      <c r="C114" s="89" t="s">
        <v>47</v>
      </c>
      <c r="D114" s="88" t="s">
        <v>445</v>
      </c>
      <c r="E114" s="95" t="str">
        <f t="shared" si="1"/>
        <v>https://genesisfqhc.org/</v>
      </c>
      <c r="F114" s="89" t="s">
        <v>1958</v>
      </c>
    </row>
    <row r="115" spans="1:10" x14ac:dyDescent="0.2">
      <c r="A115" s="88" t="s">
        <v>446</v>
      </c>
      <c r="B115" s="88" t="s">
        <v>447</v>
      </c>
      <c r="C115" s="89" t="s">
        <v>47</v>
      </c>
      <c r="D115" s="88" t="s">
        <v>448</v>
      </c>
      <c r="E115" s="95" t="str">
        <f t="shared" si="1"/>
        <v>https://genesisfqhc.org/</v>
      </c>
      <c r="F115" s="89" t="s">
        <v>1958</v>
      </c>
    </row>
    <row r="116" spans="1:10" x14ac:dyDescent="0.2">
      <c r="A116" s="88" t="s">
        <v>449</v>
      </c>
      <c r="B116" s="88" t="s">
        <v>1823</v>
      </c>
      <c r="C116" s="89" t="s">
        <v>47</v>
      </c>
      <c r="D116" s="88" t="s">
        <v>451</v>
      </c>
      <c r="E116" s="95" t="str">
        <f t="shared" si="1"/>
        <v>https://hcpsc.org/locations/johnsonville/</v>
      </c>
      <c r="F116" s="89" t="s">
        <v>1976</v>
      </c>
    </row>
    <row r="117" spans="1:10" x14ac:dyDescent="0.2">
      <c r="A117" s="88" t="s">
        <v>452</v>
      </c>
      <c r="B117" s="88" t="s">
        <v>453</v>
      </c>
      <c r="C117" s="89" t="s">
        <v>47</v>
      </c>
      <c r="D117" s="88" t="s">
        <v>454</v>
      </c>
      <c r="E117" s="95" t="str">
        <f t="shared" si="1"/>
        <v>https://www.hope-health.org/locations-list/hopehealth-family-practice-at-francis-marion-university-fmu/</v>
      </c>
      <c r="F117" s="89" t="s">
        <v>1977</v>
      </c>
    </row>
    <row r="118" spans="1:10" x14ac:dyDescent="0.2">
      <c r="A118" s="88" t="s">
        <v>455</v>
      </c>
      <c r="B118" s="88" t="s">
        <v>456</v>
      </c>
      <c r="C118" s="89" t="s">
        <v>47</v>
      </c>
      <c r="D118" s="88" t="s">
        <v>457</v>
      </c>
      <c r="E118" s="95" t="str">
        <f t="shared" si="1"/>
        <v>https://www.hope-health.org/</v>
      </c>
      <c r="F118" s="89" t="s">
        <v>1963</v>
      </c>
    </row>
    <row r="119" spans="1:10" x14ac:dyDescent="0.2">
      <c r="A119" s="88" t="s">
        <v>458</v>
      </c>
      <c r="B119" s="88" t="s">
        <v>1914</v>
      </c>
      <c r="C119" s="89" t="s">
        <v>47</v>
      </c>
      <c r="D119" s="88" t="s">
        <v>459</v>
      </c>
      <c r="E119" s="95" t="str">
        <f t="shared" si="1"/>
        <v>https://www.hope-health.org/locations-list/hopehealth-family-practice-lake-city-sc/</v>
      </c>
      <c r="F119" s="89" t="s">
        <v>1978</v>
      </c>
      <c r="J119" s="89" t="s">
        <v>460</v>
      </c>
    </row>
    <row r="120" spans="1:10" x14ac:dyDescent="0.2">
      <c r="A120" s="88" t="s">
        <v>461</v>
      </c>
      <c r="B120" s="88" t="s">
        <v>462</v>
      </c>
      <c r="C120" s="89" t="s">
        <v>47</v>
      </c>
      <c r="D120" s="88" t="s">
        <v>463</v>
      </c>
      <c r="E120" s="95" t="str">
        <f t="shared" si="1"/>
        <v>https://www.hope-health.org/locations-list/hopehealth-on-pine-needles-road/</v>
      </c>
      <c r="F120" s="89" t="s">
        <v>1979</v>
      </c>
    </row>
    <row r="121" spans="1:10" x14ac:dyDescent="0.2">
      <c r="A121" s="88" t="s">
        <v>464</v>
      </c>
      <c r="B121" s="88" t="s">
        <v>465</v>
      </c>
      <c r="C121" s="89" t="s">
        <v>47</v>
      </c>
      <c r="D121" s="88" t="s">
        <v>466</v>
      </c>
      <c r="E121" s="95" t="str">
        <f t="shared" si="1"/>
        <v>https://www.hope-health.org/locations-list/hopehealth-family-practice-timmonsville-sc/</v>
      </c>
      <c r="F121" s="89" t="s">
        <v>1980</v>
      </c>
    </row>
    <row r="122" spans="1:10" x14ac:dyDescent="0.2">
      <c r="A122" s="88" t="s">
        <v>467</v>
      </c>
      <c r="B122" s="88" t="s">
        <v>1915</v>
      </c>
      <c r="C122" s="89" t="s">
        <v>47</v>
      </c>
      <c r="D122" s="90" t="s">
        <v>469</v>
      </c>
      <c r="E122" s="95" t="str">
        <f t="shared" si="1"/>
        <v>https://www.lakecityfamilymedicine.com/</v>
      </c>
      <c r="F122" s="89" t="s">
        <v>1981</v>
      </c>
    </row>
    <row r="123" spans="1:10" x14ac:dyDescent="0.2">
      <c r="A123" s="88" t="s">
        <v>470</v>
      </c>
      <c r="B123" s="88" t="s">
        <v>471</v>
      </c>
      <c r="C123" s="89" t="s">
        <v>47</v>
      </c>
      <c r="D123" s="88" t="s">
        <v>472</v>
      </c>
      <c r="E123" s="95" t="str">
        <f t="shared" si="1"/>
        <v>https://www.mcleodhealth.org/</v>
      </c>
      <c r="F123" s="89" t="s">
        <v>363</v>
      </c>
    </row>
    <row r="124" spans="1:10" x14ac:dyDescent="0.2">
      <c r="A124" s="88" t="s">
        <v>473</v>
      </c>
      <c r="B124" s="88" t="s">
        <v>474</v>
      </c>
      <c r="C124" s="89" t="s">
        <v>47</v>
      </c>
      <c r="D124" s="88" t="s">
        <v>475</v>
      </c>
      <c r="E124" s="95" t="str">
        <f t="shared" si="1"/>
        <v>https://www.mcleodhealth.org/practice/mcleod-family-practice-timmonsville/</v>
      </c>
      <c r="F124" s="89" t="s">
        <v>1982</v>
      </c>
    </row>
    <row r="125" spans="1:10" x14ac:dyDescent="0.2">
      <c r="A125" s="88" t="s">
        <v>476</v>
      </c>
      <c r="B125" s="88" t="s">
        <v>1916</v>
      </c>
      <c r="C125" s="89" t="s">
        <v>47</v>
      </c>
      <c r="D125" s="88" t="s">
        <v>477</v>
      </c>
      <c r="E125" s="95" t="str">
        <f t="shared" si="1"/>
        <v>https://www.getcare.muschealth.org/locations/sc/florence/musc-health-floyd-medical-group-florence-medical-pavilion-adep-201017001?y_source=1_MTYzMDE1MDQtNzE1LWxvY2F0aW9uLndlYnNpdGU%3D</v>
      </c>
      <c r="F125" s="89" t="s">
        <v>1983</v>
      </c>
    </row>
    <row r="126" spans="1:10" x14ac:dyDescent="0.2">
      <c r="A126" s="88" t="s">
        <v>478</v>
      </c>
      <c r="B126" s="88" t="s">
        <v>1917</v>
      </c>
      <c r="C126" s="89" t="s">
        <v>47</v>
      </c>
      <c r="D126" s="88" t="s">
        <v>480</v>
      </c>
      <c r="E126" s="95" t="str">
        <f t="shared" si="1"/>
        <v>https://www.getcare.muschealth.org/locations/sc/florence/musc-health-primary-care-hoffmeyerdep-201006001?y_source=1_MTYzMDE0OTQtNzE1LWxvY2F0aW9uLndlYnNpdGU%3D</v>
      </c>
      <c r="F126" s="89" t="s">
        <v>1984</v>
      </c>
    </row>
    <row r="127" spans="1:10" x14ac:dyDescent="0.2">
      <c r="A127" s="88" t="s">
        <v>481</v>
      </c>
      <c r="B127" s="88" t="s">
        <v>482</v>
      </c>
      <c r="C127" s="89" t="s">
        <v>48</v>
      </c>
      <c r="D127" s="88" t="s">
        <v>483</v>
      </c>
      <c r="E127" s="95" t="str">
        <f t="shared" si="1"/>
        <v>https://www.hope-health.org/locations-list/hopehealth-in-hemingway/</v>
      </c>
      <c r="F127" s="89" t="s">
        <v>1985</v>
      </c>
    </row>
    <row r="128" spans="1:10" x14ac:dyDescent="0.2">
      <c r="A128" s="88" t="s">
        <v>484</v>
      </c>
      <c r="B128" s="88" t="s">
        <v>485</v>
      </c>
      <c r="C128" s="89" t="s">
        <v>48</v>
      </c>
      <c r="D128" s="88" t="s">
        <v>486</v>
      </c>
      <c r="E128" s="95" t="str">
        <f t="shared" si="1"/>
        <v>https://smithfreeclinic.org/</v>
      </c>
      <c r="F128" s="89" t="s">
        <v>1986</v>
      </c>
    </row>
    <row r="129" spans="1:6" x14ac:dyDescent="0.2">
      <c r="A129" s="88" t="s">
        <v>487</v>
      </c>
      <c r="B129" s="88" t="s">
        <v>1918</v>
      </c>
      <c r="C129" s="89" t="s">
        <v>48</v>
      </c>
      <c r="D129" s="88" t="s">
        <v>489</v>
      </c>
      <c r="E129" s="95" t="str">
        <f t="shared" si="1"/>
        <v>https://www.stjamessanteefhc.com/</v>
      </c>
      <c r="F129" s="89" t="s">
        <v>304</v>
      </c>
    </row>
    <row r="130" spans="1:6" x14ac:dyDescent="0.2">
      <c r="A130" s="88" t="s">
        <v>490</v>
      </c>
      <c r="B130" s="88" t="s">
        <v>1919</v>
      </c>
      <c r="C130" s="89" t="s">
        <v>48</v>
      </c>
      <c r="D130" s="88" t="s">
        <v>492</v>
      </c>
      <c r="E130" s="95" t="str">
        <f t="shared" si="1"/>
        <v>WEBSITE UNKNOWN</v>
      </c>
      <c r="F130" s="89" t="s">
        <v>1945</v>
      </c>
    </row>
    <row r="131" spans="1:6" x14ac:dyDescent="0.2">
      <c r="A131" s="88" t="s">
        <v>493</v>
      </c>
      <c r="B131" s="88" t="s">
        <v>494</v>
      </c>
      <c r="C131" s="89" t="s">
        <v>48</v>
      </c>
      <c r="D131" s="88" t="s">
        <v>495</v>
      </c>
      <c r="E131" s="95" t="str">
        <f t="shared" si="1"/>
        <v>https://www.stjamessanteefhc.com/</v>
      </c>
      <c r="F131" s="89" t="s">
        <v>304</v>
      </c>
    </row>
    <row r="132" spans="1:6" x14ac:dyDescent="0.2">
      <c r="A132" s="88" t="s">
        <v>496</v>
      </c>
      <c r="B132" s="88" t="s">
        <v>1920</v>
      </c>
      <c r="C132" s="89" t="s">
        <v>48</v>
      </c>
      <c r="D132" s="88" t="s">
        <v>498</v>
      </c>
      <c r="E132" s="95" t="str">
        <f t="shared" si="1"/>
        <v>https://www.stjamessanteefhc.com/</v>
      </c>
      <c r="F132" s="89" t="s">
        <v>304</v>
      </c>
    </row>
    <row r="133" spans="1:6" x14ac:dyDescent="0.2">
      <c r="A133" s="88" t="s">
        <v>499</v>
      </c>
      <c r="B133" s="88" t="s">
        <v>1826</v>
      </c>
      <c r="C133" s="89" t="s">
        <v>502</v>
      </c>
      <c r="D133" s="89" t="s">
        <v>500</v>
      </c>
      <c r="E133" s="95" t="str">
        <f t="shared" si="1"/>
        <v>https://www.bonsecours.com/locations/specialty-locations/womens-health/bon-secours-obgyn-maple-tree-court</v>
      </c>
      <c r="F133" s="89" t="s">
        <v>501</v>
      </c>
    </row>
    <row r="134" spans="1:6" x14ac:dyDescent="0.2">
      <c r="A134" s="88" t="s">
        <v>503</v>
      </c>
      <c r="B134" s="88" t="s">
        <v>504</v>
      </c>
      <c r="C134" s="89" t="s">
        <v>502</v>
      </c>
      <c r="D134" s="89" t="s">
        <v>505</v>
      </c>
      <c r="E134" s="95" t="str">
        <f t="shared" si="1"/>
        <v>http://www.greenvillefreeclinic.org/</v>
      </c>
      <c r="F134" s="89" t="s">
        <v>506</v>
      </c>
    </row>
    <row r="135" spans="1:6" x14ac:dyDescent="0.2">
      <c r="A135" s="88" t="s">
        <v>507</v>
      </c>
      <c r="B135" s="88" t="s">
        <v>508</v>
      </c>
      <c r="C135" s="89" t="s">
        <v>502</v>
      </c>
      <c r="D135" s="89" t="s">
        <v>509</v>
      </c>
      <c r="E135" s="95" t="str">
        <f t="shared" si="1"/>
        <v>https://www.newhorizonfhs.org/</v>
      </c>
      <c r="F135" s="89" t="s">
        <v>510</v>
      </c>
    </row>
    <row r="136" spans="1:6" x14ac:dyDescent="0.2">
      <c r="A136" s="88" t="s">
        <v>511</v>
      </c>
      <c r="B136" s="88" t="s">
        <v>512</v>
      </c>
      <c r="C136" s="89" t="s">
        <v>502</v>
      </c>
      <c r="D136" s="89" t="s">
        <v>513</v>
      </c>
      <c r="E136" s="95" t="str">
        <f t="shared" si="1"/>
        <v>https://prismahealth.org/locations/practices/center-for-family-medicine-greenville</v>
      </c>
      <c r="F136" s="89" t="s">
        <v>514</v>
      </c>
    </row>
    <row r="137" spans="1:6" x14ac:dyDescent="0.2">
      <c r="A137" s="88" t="s">
        <v>515</v>
      </c>
      <c r="B137" s="88" t="s">
        <v>516</v>
      </c>
      <c r="C137" s="89" t="s">
        <v>502</v>
      </c>
      <c r="D137" s="88" t="s">
        <v>517</v>
      </c>
      <c r="E137" s="95" t="str">
        <f t="shared" ref="E137:E200" si="2">HYPERLINK(F137,F137)</f>
        <v>https://prismahealth.org/locations/hospitals/greenville-memorial-hospital</v>
      </c>
      <c r="F137" s="89" t="s">
        <v>518</v>
      </c>
    </row>
    <row r="138" spans="1:6" x14ac:dyDescent="0.2">
      <c r="A138" s="88" t="s">
        <v>519</v>
      </c>
      <c r="B138" s="88" t="s">
        <v>520</v>
      </c>
      <c r="C138" s="89" t="s">
        <v>502</v>
      </c>
      <c r="D138" s="89" t="s">
        <v>521</v>
      </c>
      <c r="E138" s="95" t="str">
        <f t="shared" si="2"/>
        <v>https://prismahealth.org/locations/practices/ob-gyn-center</v>
      </c>
      <c r="F138" s="89" t="s">
        <v>522</v>
      </c>
    </row>
    <row r="139" spans="1:6" x14ac:dyDescent="0.2">
      <c r="A139" s="88" t="s">
        <v>523</v>
      </c>
      <c r="B139" s="88" t="s">
        <v>524</v>
      </c>
      <c r="C139" s="89" t="s">
        <v>502</v>
      </c>
      <c r="D139" s="89" t="s">
        <v>525</v>
      </c>
      <c r="E139" s="95" t="str">
        <f t="shared" si="2"/>
        <v>https://www.unityhealthonmain.org/?utm_source=google&amp;utm_medium=organic&amp;utm_campaign=gbp</v>
      </c>
      <c r="F139" s="89" t="s">
        <v>1987</v>
      </c>
    </row>
    <row r="140" spans="1:6" x14ac:dyDescent="0.2">
      <c r="A140" s="88" t="s">
        <v>526</v>
      </c>
      <c r="B140" s="88" t="s">
        <v>1921</v>
      </c>
      <c r="C140" s="89" t="s">
        <v>50</v>
      </c>
      <c r="D140" s="88" t="s">
        <v>528</v>
      </c>
      <c r="E140" s="95" t="str">
        <f t="shared" si="2"/>
        <v>https://www.selfregional.org/locations/advanced-obstetrics-gynecology/</v>
      </c>
      <c r="F140" s="89" t="s">
        <v>1988</v>
      </c>
    </row>
    <row r="141" spans="1:6" x14ac:dyDescent="0.2">
      <c r="A141" s="88" t="s">
        <v>529</v>
      </c>
      <c r="B141" s="88" t="s">
        <v>530</v>
      </c>
      <c r="C141" s="89" t="s">
        <v>50</v>
      </c>
      <c r="D141" s="88" t="s">
        <v>531</v>
      </c>
      <c r="E141" s="95" t="str">
        <f t="shared" si="2"/>
        <v>https://www.carolinahealthcenters.org/thebethanycenter</v>
      </c>
      <c r="F141" s="89" t="s">
        <v>532</v>
      </c>
    </row>
    <row r="142" spans="1:6" x14ac:dyDescent="0.2">
      <c r="A142" s="88" t="s">
        <v>533</v>
      </c>
      <c r="B142" s="88" t="s">
        <v>1922</v>
      </c>
      <c r="C142" s="89" t="s">
        <v>50</v>
      </c>
      <c r="D142" s="88" t="s">
        <v>535</v>
      </c>
      <c r="E142" s="95" t="str">
        <f t="shared" si="2"/>
        <v>https://www.communityinitiatives.org/</v>
      </c>
      <c r="F142" s="89" t="s">
        <v>536</v>
      </c>
    </row>
    <row r="143" spans="1:6" x14ac:dyDescent="0.2">
      <c r="A143" s="88" t="s">
        <v>537</v>
      </c>
      <c r="B143" s="88" t="s">
        <v>538</v>
      </c>
      <c r="C143" s="89" t="s">
        <v>50</v>
      </c>
      <c r="D143" s="88" t="s">
        <v>539</v>
      </c>
      <c r="E143" s="95" t="str">
        <f t="shared" si="2"/>
        <v>https://www.greatergreenwoodunitedministry.org/</v>
      </c>
      <c r="F143" s="89" t="s">
        <v>540</v>
      </c>
    </row>
    <row r="144" spans="1:6" x14ac:dyDescent="0.2">
      <c r="A144" s="88" t="s">
        <v>541</v>
      </c>
      <c r="B144" s="88" t="s">
        <v>542</v>
      </c>
      <c r="C144" s="89" t="s">
        <v>50</v>
      </c>
      <c r="D144" s="89" t="s">
        <v>543</v>
      </c>
      <c r="E144" s="95" t="str">
        <f t="shared" si="2"/>
        <v>https://www.selfregional.org/locations/montgomery-center-family-medicine/</v>
      </c>
      <c r="F144" s="89" t="s">
        <v>544</v>
      </c>
    </row>
    <row r="145" spans="1:6" x14ac:dyDescent="0.2">
      <c r="A145" s="88" t="s">
        <v>545</v>
      </c>
      <c r="B145" s="88" t="s">
        <v>1827</v>
      </c>
      <c r="C145" s="89" t="s">
        <v>50</v>
      </c>
      <c r="D145" s="88" t="s">
        <v>547</v>
      </c>
      <c r="E145" s="95" t="str">
        <f t="shared" si="2"/>
        <v>https://www.carolinahealthcenters.org/uptownfamilypractice</v>
      </c>
      <c r="F145" s="89" t="s">
        <v>548</v>
      </c>
    </row>
    <row r="146" spans="1:6" x14ac:dyDescent="0.2">
      <c r="A146" s="88" t="s">
        <v>549</v>
      </c>
      <c r="B146" s="88" t="s">
        <v>1828</v>
      </c>
      <c r="C146" s="89" t="s">
        <v>50</v>
      </c>
      <c r="D146" s="88" t="s">
        <v>551</v>
      </c>
      <c r="E146" s="95" t="str">
        <f t="shared" si="2"/>
        <v>https://www.carolinahealthcenters.org/villagefamilypractice</v>
      </c>
      <c r="F146" s="89" t="s">
        <v>552</v>
      </c>
    </row>
    <row r="147" spans="1:6" x14ac:dyDescent="0.2">
      <c r="A147" s="88" t="s">
        <v>553</v>
      </c>
      <c r="B147" s="88" t="s">
        <v>1829</v>
      </c>
      <c r="C147" s="89" t="s">
        <v>50</v>
      </c>
      <c r="D147" s="88" t="s">
        <v>555</v>
      </c>
      <c r="E147" s="95" t="str">
        <f t="shared" si="2"/>
        <v>https://www.carolinahealthcenters.org/pendergrassfamilyhealthcenter</v>
      </c>
      <c r="F147" s="89" t="s">
        <v>556</v>
      </c>
    </row>
    <row r="148" spans="1:6" x14ac:dyDescent="0.2">
      <c r="A148" s="88" t="s">
        <v>557</v>
      </c>
      <c r="B148" s="88" t="s">
        <v>558</v>
      </c>
      <c r="C148" s="89" t="s">
        <v>51</v>
      </c>
      <c r="D148" s="89" t="s">
        <v>559</v>
      </c>
      <c r="E148" s="95" t="str">
        <f t="shared" si="2"/>
        <v>https://www.hamptonregional.org/getpage.php?name=primary_care</v>
      </c>
      <c r="F148" s="89" t="s">
        <v>560</v>
      </c>
    </row>
    <row r="149" spans="1:6" x14ac:dyDescent="0.2">
      <c r="A149" s="88" t="s">
        <v>561</v>
      </c>
      <c r="B149" s="88" t="s">
        <v>562</v>
      </c>
      <c r="C149" s="89" t="s">
        <v>51</v>
      </c>
      <c r="D149" s="89" t="s">
        <v>563</v>
      </c>
      <c r="E149" s="95" t="str">
        <f t="shared" si="2"/>
        <v>https://www.bjhchs.org/locations/hampton-medical-center</v>
      </c>
      <c r="F149" s="89" t="s">
        <v>564</v>
      </c>
    </row>
    <row r="150" spans="1:6" x14ac:dyDescent="0.2">
      <c r="A150" s="88" t="s">
        <v>565</v>
      </c>
      <c r="B150" s="88" t="s">
        <v>1830</v>
      </c>
      <c r="C150" s="89" t="s">
        <v>51</v>
      </c>
      <c r="D150" s="89" t="s">
        <v>567</v>
      </c>
      <c r="E150" s="95" t="str">
        <f t="shared" si="2"/>
        <v>https://www.bjhchs.org/locations/varnville-medical-center</v>
      </c>
      <c r="F150" s="89" t="s">
        <v>568</v>
      </c>
    </row>
    <row r="151" spans="1:6" x14ac:dyDescent="0.2">
      <c r="A151" s="88" t="s">
        <v>569</v>
      </c>
      <c r="B151" s="88" t="s">
        <v>570</v>
      </c>
      <c r="C151" s="89" t="s">
        <v>52</v>
      </c>
      <c r="D151" s="89" t="s">
        <v>571</v>
      </c>
      <c r="E151" s="95" t="str">
        <f t="shared" si="2"/>
        <v>https://www.lrmcenter.com/patient-information/our-locations/aynor-health-center/</v>
      </c>
      <c r="F151" s="89" t="s">
        <v>572</v>
      </c>
    </row>
    <row r="152" spans="1:6" x14ac:dyDescent="0.2">
      <c r="A152" s="88" t="s">
        <v>573</v>
      </c>
      <c r="B152" s="88" t="s">
        <v>574</v>
      </c>
      <c r="C152" s="89" t="s">
        <v>52</v>
      </c>
      <c r="D152" s="89" t="s">
        <v>575</v>
      </c>
      <c r="E152" s="95" t="str">
        <f t="shared" si="2"/>
        <v>https://careteamplus.org/our-locations/conway/</v>
      </c>
      <c r="F152" s="89" t="s">
        <v>576</v>
      </c>
    </row>
    <row r="153" spans="1:6" x14ac:dyDescent="0.2">
      <c r="A153" s="88" t="s">
        <v>577</v>
      </c>
      <c r="B153" s="88" t="s">
        <v>1923</v>
      </c>
      <c r="C153" s="89" t="s">
        <v>52</v>
      </c>
      <c r="D153" s="89" t="s">
        <v>579</v>
      </c>
      <c r="E153" s="95" t="str">
        <f t="shared" si="2"/>
        <v>https://grandstrandphysicians.com/locations/grand-strand-primary-care-family-medicine-myrtle-beach/</v>
      </c>
      <c r="F153" s="89" t="s">
        <v>580</v>
      </c>
    </row>
    <row r="154" spans="1:6" x14ac:dyDescent="0.2">
      <c r="A154" s="88" t="s">
        <v>581</v>
      </c>
      <c r="B154" s="88" t="s">
        <v>1831</v>
      </c>
      <c r="C154" s="89" t="s">
        <v>52</v>
      </c>
      <c r="D154" s="89" t="s">
        <v>583</v>
      </c>
      <c r="E154" s="95" t="str">
        <f t="shared" si="2"/>
        <v>https://www.conwaymedicalcenter.com/locations/cmc-womens-health/</v>
      </c>
      <c r="F154" s="89" t="s">
        <v>1989</v>
      </c>
    </row>
    <row r="155" spans="1:6" x14ac:dyDescent="0.2">
      <c r="A155" s="88" t="s">
        <v>584</v>
      </c>
      <c r="B155" s="88" t="s">
        <v>1824</v>
      </c>
      <c r="C155" s="89" t="s">
        <v>52</v>
      </c>
      <c r="D155" s="89" t="s">
        <v>583</v>
      </c>
      <c r="E155" s="95" t="str">
        <f t="shared" si="2"/>
        <v>https://www.conwaymedicalcenter.com/locations/cmc-womens-health-2/</v>
      </c>
      <c r="F155" s="89" t="s">
        <v>586</v>
      </c>
    </row>
    <row r="156" spans="1:6" x14ac:dyDescent="0.2">
      <c r="A156" s="88" t="s">
        <v>587</v>
      </c>
      <c r="B156" s="88" t="s">
        <v>588</v>
      </c>
      <c r="C156" s="89" t="s">
        <v>52</v>
      </c>
      <c r="D156" s="89" t="s">
        <v>589</v>
      </c>
      <c r="E156" s="95" t="str">
        <f t="shared" si="2"/>
        <v>https://www.friendshipmedicalclinic.org/</v>
      </c>
      <c r="F156" s="89" t="s">
        <v>590</v>
      </c>
    </row>
    <row r="157" spans="1:6" x14ac:dyDescent="0.2">
      <c r="A157" s="88" t="s">
        <v>591</v>
      </c>
      <c r="B157" s="88" t="s">
        <v>592</v>
      </c>
      <c r="C157" s="89" t="s">
        <v>52</v>
      </c>
      <c r="D157" s="88" t="s">
        <v>593</v>
      </c>
      <c r="E157" s="95" t="str">
        <f t="shared" si="2"/>
        <v>https://hcpsc.org/locations/conway/</v>
      </c>
      <c r="F157" s="89" t="s">
        <v>594</v>
      </c>
    </row>
    <row r="158" spans="1:6" x14ac:dyDescent="0.2">
      <c r="A158" s="88" t="s">
        <v>595</v>
      </c>
      <c r="B158" s="88" t="s">
        <v>1825</v>
      </c>
      <c r="C158" s="89" t="s">
        <v>52</v>
      </c>
      <c r="D158" s="89" t="s">
        <v>593</v>
      </c>
      <c r="E158" s="95" t="str">
        <f t="shared" si="2"/>
        <v>https://hcpsc.org/locations/singleton-ridge/</v>
      </c>
      <c r="F158" s="89" t="s">
        <v>1990</v>
      </c>
    </row>
    <row r="159" spans="1:6" x14ac:dyDescent="0.2">
      <c r="A159" s="88" t="s">
        <v>597</v>
      </c>
      <c r="B159" s="88" t="s">
        <v>1924</v>
      </c>
      <c r="C159" s="89" t="s">
        <v>52</v>
      </c>
      <c r="D159" s="89" t="s">
        <v>599</v>
      </c>
      <c r="E159" s="95" t="str">
        <f t="shared" si="2"/>
        <v>https://inclusivehealthcarecenter.com/</v>
      </c>
      <c r="F159" s="89" t="s">
        <v>600</v>
      </c>
    </row>
    <row r="160" spans="1:6" x14ac:dyDescent="0.2">
      <c r="A160" s="88" t="s">
        <v>601</v>
      </c>
      <c r="B160" s="88" t="s">
        <v>602</v>
      </c>
      <c r="C160" s="89" t="s">
        <v>52</v>
      </c>
      <c r="D160" s="88" t="s">
        <v>571</v>
      </c>
      <c r="E160" s="95" t="str">
        <f t="shared" si="2"/>
        <v>https://www.lrmcenter.com/</v>
      </c>
      <c r="F160" s="89" t="s">
        <v>1991</v>
      </c>
    </row>
    <row r="161" spans="1:6" x14ac:dyDescent="0.2">
      <c r="A161" s="88" t="s">
        <v>603</v>
      </c>
      <c r="B161" s="88" t="s">
        <v>604</v>
      </c>
      <c r="C161" s="89" t="s">
        <v>52</v>
      </c>
      <c r="D161" s="88" t="s">
        <v>571</v>
      </c>
      <c r="E161" s="95" t="str">
        <f t="shared" si="2"/>
        <v>https://www.lrmcenter.com/</v>
      </c>
      <c r="F161" s="89" t="s">
        <v>1991</v>
      </c>
    </row>
    <row r="162" spans="1:6" x14ac:dyDescent="0.2">
      <c r="A162" s="88" t="s">
        <v>605</v>
      </c>
      <c r="B162" s="88" t="s">
        <v>1925</v>
      </c>
      <c r="C162" s="89" t="s">
        <v>52</v>
      </c>
      <c r="D162" s="88" t="s">
        <v>571</v>
      </c>
      <c r="E162" s="95" t="str">
        <f t="shared" si="2"/>
        <v>https://www.lrmcenter.com/</v>
      </c>
      <c r="F162" s="89" t="s">
        <v>1991</v>
      </c>
    </row>
    <row r="163" spans="1:6" x14ac:dyDescent="0.2">
      <c r="A163" s="88" t="s">
        <v>607</v>
      </c>
      <c r="B163" s="88" t="s">
        <v>608</v>
      </c>
      <c r="C163" s="89" t="s">
        <v>52</v>
      </c>
      <c r="D163" s="88" t="s">
        <v>571</v>
      </c>
      <c r="E163" s="95" t="str">
        <f t="shared" si="2"/>
        <v>https://www.lrmcenter.com/</v>
      </c>
      <c r="F163" s="89" t="s">
        <v>1991</v>
      </c>
    </row>
    <row r="164" spans="1:6" x14ac:dyDescent="0.2">
      <c r="A164" s="88" t="s">
        <v>609</v>
      </c>
      <c r="B164" s="88" t="s">
        <v>610</v>
      </c>
      <c r="C164" s="89" t="s">
        <v>52</v>
      </c>
      <c r="D164" s="88" t="s">
        <v>571</v>
      </c>
      <c r="E164" s="95" t="str">
        <f t="shared" si="2"/>
        <v>https://www.lrmcenter.com/</v>
      </c>
      <c r="F164" s="89" t="s">
        <v>1991</v>
      </c>
    </row>
    <row r="165" spans="1:6" x14ac:dyDescent="0.2">
      <c r="A165" s="88" t="s">
        <v>611</v>
      </c>
      <c r="B165" s="88" t="s">
        <v>612</v>
      </c>
      <c r="C165" s="89" t="s">
        <v>52</v>
      </c>
      <c r="D165" s="88" t="s">
        <v>571</v>
      </c>
      <c r="E165" s="95" t="str">
        <f t="shared" si="2"/>
        <v>https://www.lrmcenter.com/</v>
      </c>
      <c r="F165" s="89" t="s">
        <v>1991</v>
      </c>
    </row>
    <row r="166" spans="1:6" x14ac:dyDescent="0.2">
      <c r="A166" s="88" t="s">
        <v>613</v>
      </c>
      <c r="B166" s="88" t="s">
        <v>614</v>
      </c>
      <c r="C166" s="89" t="s">
        <v>52</v>
      </c>
      <c r="D166" s="88" t="s">
        <v>489</v>
      </c>
      <c r="E166" s="95" t="str">
        <f t="shared" si="2"/>
        <v>https://www.stjamessanteefhc.com/</v>
      </c>
      <c r="F166" s="89" t="s">
        <v>304</v>
      </c>
    </row>
    <row r="167" spans="1:6" x14ac:dyDescent="0.2">
      <c r="A167" s="88" t="s">
        <v>615</v>
      </c>
      <c r="B167" s="88" t="s">
        <v>616</v>
      </c>
      <c r="C167" s="89" t="s">
        <v>53</v>
      </c>
      <c r="D167" s="88" t="s">
        <v>617</v>
      </c>
      <c r="E167" s="95" t="str">
        <f t="shared" si="2"/>
        <v>https://www.bjhchs.org/locations/chelsea-medical-center</v>
      </c>
      <c r="F167" s="89" t="s">
        <v>1992</v>
      </c>
    </row>
    <row r="168" spans="1:6" x14ac:dyDescent="0.2">
      <c r="A168" s="88" t="s">
        <v>618</v>
      </c>
      <c r="B168" s="88" t="s">
        <v>619</v>
      </c>
      <c r="C168" s="89" t="s">
        <v>53</v>
      </c>
      <c r="D168" s="88" t="s">
        <v>620</v>
      </c>
      <c r="E168" s="95" t="str">
        <f t="shared" si="2"/>
        <v>https://www.bjhchs.org/locations/hardeeville-medical-center</v>
      </c>
      <c r="F168" s="89" t="s">
        <v>1993</v>
      </c>
    </row>
    <row r="169" spans="1:6" x14ac:dyDescent="0.2">
      <c r="A169" s="88" t="s">
        <v>621</v>
      </c>
      <c r="B169" s="88" t="s">
        <v>622</v>
      </c>
      <c r="C169" s="89" t="s">
        <v>54</v>
      </c>
      <c r="D169" s="88" t="s">
        <v>623</v>
      </c>
      <c r="E169" s="95" t="str">
        <f t="shared" si="2"/>
        <v>https://www.cmcofkc.org/</v>
      </c>
      <c r="F169" s="89" t="s">
        <v>624</v>
      </c>
    </row>
    <row r="170" spans="1:6" x14ac:dyDescent="0.2">
      <c r="A170" s="88" t="s">
        <v>625</v>
      </c>
      <c r="B170" s="88" t="s">
        <v>626</v>
      </c>
      <c r="C170" s="89" t="s">
        <v>54</v>
      </c>
      <c r="D170" s="88" t="s">
        <v>627</v>
      </c>
      <c r="E170" s="95" t="str">
        <f t="shared" si="2"/>
        <v>https://sandhillsmedical.org/location/lugoff/</v>
      </c>
      <c r="F170" s="89" t="s">
        <v>628</v>
      </c>
    </row>
    <row r="171" spans="1:6" x14ac:dyDescent="0.2">
      <c r="A171" s="88" t="s">
        <v>629</v>
      </c>
      <c r="B171" s="88" t="s">
        <v>630</v>
      </c>
      <c r="C171" s="89" t="s">
        <v>54</v>
      </c>
      <c r="D171" s="88" t="s">
        <v>631</v>
      </c>
      <c r="E171" s="95" t="str">
        <f t="shared" si="2"/>
        <v>https://sandhillsmedical.org/location/lugoff/</v>
      </c>
      <c r="F171" s="89" t="s">
        <v>628</v>
      </c>
    </row>
    <row r="172" spans="1:6" x14ac:dyDescent="0.2">
      <c r="A172" s="88" t="s">
        <v>632</v>
      </c>
      <c r="B172" s="88" t="s">
        <v>633</v>
      </c>
      <c r="C172" s="89" t="s">
        <v>54</v>
      </c>
      <c r="D172" s="88" t="s">
        <v>634</v>
      </c>
      <c r="E172" s="95" t="str">
        <f t="shared" si="2"/>
        <v>https://sandhillsmedical.org/location/lugoff/</v>
      </c>
      <c r="F172" s="89" t="s">
        <v>628</v>
      </c>
    </row>
    <row r="173" spans="1:6" x14ac:dyDescent="0.2">
      <c r="A173" s="88" t="s">
        <v>635</v>
      </c>
      <c r="B173" s="88" t="s">
        <v>1832</v>
      </c>
      <c r="C173" s="89" t="s">
        <v>54</v>
      </c>
      <c r="D173" s="88" t="s">
        <v>637</v>
      </c>
      <c r="E173" s="95" t="str">
        <f t="shared" si="2"/>
        <v>https://www.cmcofkc.org/county-wide-care/lugoff.html</v>
      </c>
      <c r="F173" s="89" t="s">
        <v>638</v>
      </c>
    </row>
    <row r="174" spans="1:6" x14ac:dyDescent="0.2">
      <c r="A174" s="88" t="s">
        <v>639</v>
      </c>
      <c r="B174" s="88" t="s">
        <v>1926</v>
      </c>
      <c r="C174" s="89" t="s">
        <v>54</v>
      </c>
      <c r="D174" s="88" t="s">
        <v>641</v>
      </c>
      <c r="E174" s="95" t="str">
        <f t="shared" si="2"/>
        <v>WEBSITE UNKNOWN</v>
      </c>
      <c r="F174" s="89" t="s">
        <v>1945</v>
      </c>
    </row>
    <row r="175" spans="1:6" x14ac:dyDescent="0.2">
      <c r="A175" s="88" t="s">
        <v>642</v>
      </c>
      <c r="B175" s="88" t="s">
        <v>643</v>
      </c>
      <c r="C175" s="89" t="s">
        <v>54</v>
      </c>
      <c r="D175" s="89" t="s">
        <v>644</v>
      </c>
      <c r="E175" s="95" t="str">
        <f t="shared" si="2"/>
        <v>https://www.getcare.muschealth.org/locations/sc/elgin/musc-health-primary-care-elgindep-30100801?y_source=1_MjUwNjY2MTUtNzE1LWxvY2F0aW9uLndlYnNpdGU%3D</v>
      </c>
      <c r="F175" s="89" t="s">
        <v>1994</v>
      </c>
    </row>
    <row r="176" spans="1:6" x14ac:dyDescent="0.2">
      <c r="A176" s="88" t="s">
        <v>645</v>
      </c>
      <c r="B176" s="88" t="s">
        <v>1833</v>
      </c>
      <c r="C176" s="89" t="s">
        <v>54</v>
      </c>
      <c r="D176" s="88" t="s">
        <v>647</v>
      </c>
      <c r="E176" s="95" t="str">
        <f t="shared" si="2"/>
        <v>https://www.getcare.muschealth.org/locations/sc/camden/musc-health-primary-care-haile-st.dep-30100301?y_source=1_MjUwNjY2MjEtNzE1LWxvY2F0aW9uLndlYnNpdGU%3D</v>
      </c>
      <c r="F176" s="89" t="s">
        <v>1995</v>
      </c>
    </row>
    <row r="177" spans="1:6" x14ac:dyDescent="0.2">
      <c r="A177" s="88" t="s">
        <v>648</v>
      </c>
      <c r="B177" s="88" t="s">
        <v>1927</v>
      </c>
      <c r="C177" s="89" t="s">
        <v>54</v>
      </c>
      <c r="D177" s="88" t="s">
        <v>650</v>
      </c>
      <c r="E177" s="95" t="str">
        <f t="shared" si="2"/>
        <v>https://www.getcare.muschealth.org/locations/sc/lugoff/musc-health-primary-care-lugoffdep-30101801?y_source=1_MjUwNjY2MTctNzE1LWxvY2F0aW9uLndlYnNpdGU%3D</v>
      </c>
      <c r="F177" s="89" t="s">
        <v>1996</v>
      </c>
    </row>
    <row r="178" spans="1:6" x14ac:dyDescent="0.2">
      <c r="A178" s="88" t="s">
        <v>651</v>
      </c>
      <c r="B178" s="88" t="s">
        <v>1834</v>
      </c>
      <c r="C178" s="89" t="s">
        <v>54</v>
      </c>
      <c r="D178" s="88" t="s">
        <v>653</v>
      </c>
      <c r="E178" s="95" t="str">
        <f t="shared" si="2"/>
        <v>https://www.getcare.muschealth.org/locations/sc/kershaw/musc-health-primary-care-e.-marion-st.dep-30100101?y_source=1_MjUwNjY2MTYtNzE1LWxvY2F0aW9uLndlYnNpdGU%3D</v>
      </c>
      <c r="F178" s="89" t="s">
        <v>1997</v>
      </c>
    </row>
    <row r="179" spans="1:6" x14ac:dyDescent="0.2">
      <c r="A179" s="88" t="s">
        <v>654</v>
      </c>
      <c r="B179" s="88" t="s">
        <v>1835</v>
      </c>
      <c r="C179" s="89" t="s">
        <v>54</v>
      </c>
      <c r="D179" s="89" t="s">
        <v>656</v>
      </c>
      <c r="E179" s="95" t="str">
        <f t="shared" si="2"/>
        <v>https://www.getcare.muschealth.org/locations/sc/camden/musc-women-s-health-roberts-st.dep-30102101?y_source=1_MjUwNjY2MjItNzE1LWxvY2F0aW9uLndlYnNpdGU%3D</v>
      </c>
      <c r="F179" s="89" t="s">
        <v>1998</v>
      </c>
    </row>
    <row r="180" spans="1:6" x14ac:dyDescent="0.2">
      <c r="A180" s="88" t="s">
        <v>657</v>
      </c>
      <c r="B180" s="88" t="s">
        <v>658</v>
      </c>
      <c r="C180" s="89" t="s">
        <v>55</v>
      </c>
      <c r="D180" s="88" t="s">
        <v>659</v>
      </c>
      <c r="E180" s="95" t="str">
        <f t="shared" si="2"/>
        <v>https://www.getcare.muschealth.org/locations/sc/lancaster/musc-health-primary-care-lancasterdep-201011001?y_source=1_MjYwNTA4NTAtNzE1LWxvY2F0aW9uLndlYnNpdGU%3D</v>
      </c>
      <c r="F180" s="89" t="s">
        <v>1999</v>
      </c>
    </row>
    <row r="181" spans="1:6" x14ac:dyDescent="0.2">
      <c r="A181" s="88" t="s">
        <v>660</v>
      </c>
      <c r="B181" s="88" t="s">
        <v>661</v>
      </c>
      <c r="C181" s="89" t="s">
        <v>55</v>
      </c>
      <c r="D181" s="88" t="s">
        <v>662</v>
      </c>
      <c r="E181" s="95" t="str">
        <f t="shared" si="2"/>
        <v>https://www.getcare.muschealth.org/locations/sc/lancaster/musc-health-primary-specialty-care-at-lancaster-medical-centerdep-fac370?y_source=1_MjI1NDYwODMtNzE1LWxvY2F0aW9uLndlYnNpdGU%3D</v>
      </c>
      <c r="F181" s="89" t="s">
        <v>2000</v>
      </c>
    </row>
    <row r="182" spans="1:6" x14ac:dyDescent="0.2">
      <c r="A182" s="88" t="s">
        <v>663</v>
      </c>
      <c r="B182" s="88" t="s">
        <v>1836</v>
      </c>
      <c r="C182" s="89" t="s">
        <v>55</v>
      </c>
      <c r="D182" s="88" t="s">
        <v>665</v>
      </c>
      <c r="E182" s="95" t="str">
        <f t="shared" si="2"/>
        <v>https://www.getcare.muschealth.org/locations/sc/lancaster/musc-women-s-health-at-lancaster-medical-centerdep-20006802?y_source=1_MjI1NDYxMjctNzE1LWxvY2F0aW9uLndlYnNpdGU%3D</v>
      </c>
      <c r="F182" s="89" t="s">
        <v>2001</v>
      </c>
    </row>
    <row r="183" spans="1:6" x14ac:dyDescent="0.2">
      <c r="A183" s="88" t="s">
        <v>666</v>
      </c>
      <c r="B183" s="88" t="s">
        <v>667</v>
      </c>
      <c r="C183" s="89" t="s">
        <v>56</v>
      </c>
      <c r="D183" s="89" t="s">
        <v>668</v>
      </c>
      <c r="E183" s="95" t="str">
        <f t="shared" si="2"/>
        <v>https://www.carolinahealthcenters.org/lakelandsfamilyandpedscenter</v>
      </c>
      <c r="F183" s="89" t="s">
        <v>669</v>
      </c>
    </row>
    <row r="184" spans="1:6" x14ac:dyDescent="0.2">
      <c r="A184" s="88" t="s">
        <v>670</v>
      </c>
      <c r="B184" s="88" t="s">
        <v>671</v>
      </c>
      <c r="C184" s="89" t="s">
        <v>56</v>
      </c>
      <c r="D184" s="88" t="s">
        <v>672</v>
      </c>
      <c r="E184" s="95" t="str">
        <f t="shared" si="2"/>
        <v>https://www.carolinahealthcenters.org/lc4</v>
      </c>
      <c r="F184" s="89" t="s">
        <v>673</v>
      </c>
    </row>
    <row r="185" spans="1:6" x14ac:dyDescent="0.2">
      <c r="A185" s="88" t="s">
        <v>675</v>
      </c>
      <c r="B185" s="88" t="s">
        <v>676</v>
      </c>
      <c r="C185" s="89" t="s">
        <v>57</v>
      </c>
      <c r="D185" s="88" t="s">
        <v>677</v>
      </c>
      <c r="E185" s="95" t="str">
        <f t="shared" si="2"/>
        <v>https://www.caresouth-carolina.com/location/bishopville-bishopville-pediatrics</v>
      </c>
      <c r="F185" s="89" t="s">
        <v>678</v>
      </c>
    </row>
    <row r="186" spans="1:6" x14ac:dyDescent="0.2">
      <c r="A186" s="88" t="s">
        <v>679</v>
      </c>
      <c r="B186" s="88" t="s">
        <v>680</v>
      </c>
      <c r="C186" s="89" t="s">
        <v>58</v>
      </c>
      <c r="D186" s="88" t="s">
        <v>681</v>
      </c>
      <c r="E186" s="95" t="str">
        <f t="shared" si="2"/>
        <v>https://www.ecchc.org/</v>
      </c>
      <c r="F186" s="89" t="s">
        <v>854</v>
      </c>
    </row>
    <row r="187" spans="1:6" x14ac:dyDescent="0.2">
      <c r="A187" s="88" t="s">
        <v>682</v>
      </c>
      <c r="B187" s="88" t="s">
        <v>683</v>
      </c>
      <c r="C187" s="89" t="s">
        <v>58</v>
      </c>
      <c r="D187" s="88" t="s">
        <v>684</v>
      </c>
      <c r="E187" s="95" t="str">
        <f t="shared" si="2"/>
        <v>https://www.ecchc.org/contact-locations/cayce-west-columbia-primary-care-center/</v>
      </c>
      <c r="F187" s="89" t="s">
        <v>2002</v>
      </c>
    </row>
    <row r="188" spans="1:6" x14ac:dyDescent="0.2">
      <c r="A188" s="88" t="s">
        <v>685</v>
      </c>
      <c r="B188" s="88" t="s">
        <v>1837</v>
      </c>
      <c r="C188" s="89" t="s">
        <v>58</v>
      </c>
      <c r="D188" s="88" t="s">
        <v>687</v>
      </c>
      <c r="E188" s="95" t="str">
        <f t="shared" si="2"/>
        <v>https://www.ecchc.org/contact-locations/cayce-west-columbia-primary-care-center/</v>
      </c>
      <c r="F188" s="89" t="s">
        <v>2002</v>
      </c>
    </row>
    <row r="189" spans="1:6" x14ac:dyDescent="0.2">
      <c r="A189" s="88" t="s">
        <v>688</v>
      </c>
      <c r="B189" s="88" t="s">
        <v>689</v>
      </c>
      <c r="C189" s="89" t="s">
        <v>58</v>
      </c>
      <c r="D189" s="88" t="s">
        <v>687</v>
      </c>
      <c r="E189" s="95" t="str">
        <f t="shared" si="2"/>
        <v>https://www.goodsamaritansc.org/clinic-locations</v>
      </c>
      <c r="F189" s="89" t="s">
        <v>690</v>
      </c>
    </row>
    <row r="190" spans="1:6" x14ac:dyDescent="0.2">
      <c r="A190" s="88" t="s">
        <v>691</v>
      </c>
      <c r="B190" s="88" t="s">
        <v>1838</v>
      </c>
      <c r="C190" s="89" t="s">
        <v>58</v>
      </c>
      <c r="D190" s="88" t="s">
        <v>687</v>
      </c>
      <c r="E190" s="95" t="str">
        <f t="shared" si="2"/>
        <v>https://www.goodsamaritansc.org/clinic-locations</v>
      </c>
      <c r="F190" s="89" t="s">
        <v>690</v>
      </c>
    </row>
    <row r="191" spans="1:6" x14ac:dyDescent="0.2">
      <c r="A191" s="88" t="s">
        <v>693</v>
      </c>
      <c r="B191" s="88" t="s">
        <v>1839</v>
      </c>
      <c r="C191" s="89" t="s">
        <v>58</v>
      </c>
      <c r="D191" s="88" t="s">
        <v>695</v>
      </c>
      <c r="E191" s="95" t="str">
        <f t="shared" si="2"/>
        <v>https://lexhealth.com/find-care/doctors-office-detail/lexington-womens-care-white-knoll</v>
      </c>
      <c r="F191" s="89" t="s">
        <v>696</v>
      </c>
    </row>
    <row r="192" spans="1:6" x14ac:dyDescent="0.2">
      <c r="A192" s="88" t="s">
        <v>697</v>
      </c>
      <c r="B192" s="88" t="s">
        <v>698</v>
      </c>
      <c r="C192" s="89" t="s">
        <v>58</v>
      </c>
      <c r="D192" s="88" t="s">
        <v>699</v>
      </c>
      <c r="E192" s="95" t="str">
        <f t="shared" si="2"/>
        <v>https://lexhealth.com/find-care/doctors-office-detail/lmc-batesburg-leesville-primary-care</v>
      </c>
      <c r="F192" s="89" t="s">
        <v>2003</v>
      </c>
    </row>
    <row r="193" spans="1:6" x14ac:dyDescent="0.2">
      <c r="A193" s="88" t="s">
        <v>700</v>
      </c>
      <c r="B193" s="88" t="s">
        <v>1840</v>
      </c>
      <c r="C193" s="89" t="s">
        <v>58</v>
      </c>
      <c r="D193" s="88" t="s">
        <v>702</v>
      </c>
      <c r="E193" s="95" t="str">
        <f t="shared" si="2"/>
        <v>https://lexhealth.com/find-care/doctors-office-detail/lexington-womens-care-lexington</v>
      </c>
      <c r="F193" s="89" t="s">
        <v>2004</v>
      </c>
    </row>
    <row r="194" spans="1:6" x14ac:dyDescent="0.2">
      <c r="A194" s="88" t="s">
        <v>703</v>
      </c>
      <c r="B194" s="88" t="s">
        <v>704</v>
      </c>
      <c r="C194" s="89" t="s">
        <v>58</v>
      </c>
      <c r="D194" s="88" t="s">
        <v>705</v>
      </c>
      <c r="E194" s="95" t="str">
        <f t="shared" si="2"/>
        <v>https://lexhealth.com/find-care/doctors-office-detail/lmc-swansea-primary-care</v>
      </c>
      <c r="F194" s="89" t="s">
        <v>2005</v>
      </c>
    </row>
    <row r="195" spans="1:6" x14ac:dyDescent="0.2">
      <c r="A195" s="88" t="s">
        <v>706</v>
      </c>
      <c r="B195" s="88" t="s">
        <v>1928</v>
      </c>
      <c r="C195" s="89" t="s">
        <v>58</v>
      </c>
      <c r="D195" s="88" t="s">
        <v>708</v>
      </c>
      <c r="E195" s="95" t="str">
        <f t="shared" si="2"/>
        <v>https://lexhealth.com/find-care/doctors-office-detail/lexington-womens-care-west-columbia</v>
      </c>
      <c r="F195" s="89" t="s">
        <v>2006</v>
      </c>
    </row>
    <row r="196" spans="1:6" x14ac:dyDescent="0.2">
      <c r="A196" s="88" t="s">
        <v>709</v>
      </c>
      <c r="B196" s="88" t="s">
        <v>710</v>
      </c>
      <c r="C196" s="89" t="s">
        <v>58</v>
      </c>
      <c r="D196" s="88" t="s">
        <v>711</v>
      </c>
      <c r="E196" s="95" t="str">
        <f t="shared" si="2"/>
        <v>https://www.ecchc.org/contact-locations/</v>
      </c>
      <c r="F196" s="89" t="s">
        <v>2007</v>
      </c>
    </row>
    <row r="197" spans="1:6" x14ac:dyDescent="0.2">
      <c r="A197" s="88" t="s">
        <v>712</v>
      </c>
      <c r="B197" s="88" t="s">
        <v>713</v>
      </c>
      <c r="C197" s="89" t="s">
        <v>60</v>
      </c>
      <c r="D197" s="88" t="s">
        <v>714</v>
      </c>
      <c r="E197" s="95" t="str">
        <f t="shared" si="2"/>
        <v>https://hcpsc.org/locations/brittons-neck/</v>
      </c>
      <c r="F197" s="89" t="s">
        <v>715</v>
      </c>
    </row>
    <row r="198" spans="1:6" x14ac:dyDescent="0.2">
      <c r="A198" s="88" t="s">
        <v>712</v>
      </c>
      <c r="B198" s="88" t="s">
        <v>716</v>
      </c>
      <c r="C198" s="89" t="s">
        <v>60</v>
      </c>
      <c r="D198" s="88" t="s">
        <v>593</v>
      </c>
      <c r="E198" s="95" t="str">
        <f t="shared" si="2"/>
        <v>https://hcpsc.org/locations/marion/</v>
      </c>
      <c r="F198" s="89" t="s">
        <v>2008</v>
      </c>
    </row>
    <row r="199" spans="1:6" x14ac:dyDescent="0.2">
      <c r="A199" s="88" t="s">
        <v>717</v>
      </c>
      <c r="B199" s="88" t="s">
        <v>1841</v>
      </c>
      <c r="C199" s="89" t="s">
        <v>60</v>
      </c>
      <c r="D199" s="88" t="s">
        <v>719</v>
      </c>
      <c r="E199" s="95" t="str">
        <f t="shared" si="2"/>
        <v>https://www.getcare.muschealth.org/locations/sc/mullins/musc-women-s-health-marion-medical-parkdep-201030001?y_source=1_MTg3MzM4ODMtNzE1LWxvY2F0aW9uLndlYnNpdGU%3D</v>
      </c>
      <c r="F199" s="89" t="s">
        <v>2009</v>
      </c>
    </row>
    <row r="200" spans="1:6" x14ac:dyDescent="0.2">
      <c r="A200" s="88" t="s">
        <v>720</v>
      </c>
      <c r="B200" s="88" t="s">
        <v>1842</v>
      </c>
      <c r="C200" s="89" t="s">
        <v>61</v>
      </c>
      <c r="D200" s="88" t="s">
        <v>722</v>
      </c>
      <c r="E200" s="95" t="str">
        <f t="shared" si="2"/>
        <v>https://www.caresouth-carolina.com/</v>
      </c>
      <c r="F200" s="89" t="s">
        <v>1953</v>
      </c>
    </row>
    <row r="201" spans="1:6" x14ac:dyDescent="0.2">
      <c r="A201" s="88" t="s">
        <v>723</v>
      </c>
      <c r="B201" s="88" t="s">
        <v>1843</v>
      </c>
      <c r="C201" s="89" t="s">
        <v>61</v>
      </c>
      <c r="D201" s="88" t="s">
        <v>725</v>
      </c>
      <c r="E201" s="95" t="str">
        <f t="shared" ref="E201:E264" si="3">HYPERLINK(F201,F201)</f>
        <v>https://www.caresouth-carolina.com/location/bennettsville-womens-services</v>
      </c>
      <c r="F201" s="89" t="s">
        <v>726</v>
      </c>
    </row>
    <row r="202" spans="1:6" x14ac:dyDescent="0.2">
      <c r="A202" s="88" t="s">
        <v>727</v>
      </c>
      <c r="B202" s="88" t="s">
        <v>1844</v>
      </c>
      <c r="C202" s="89" t="s">
        <v>61</v>
      </c>
      <c r="D202" s="88" t="s">
        <v>729</v>
      </c>
      <c r="E202" s="95" t="str">
        <f t="shared" si="3"/>
        <v>https://www.caresouth-carolina.com/location/bennettsville</v>
      </c>
      <c r="F202" s="89" t="s">
        <v>730</v>
      </c>
    </row>
    <row r="203" spans="1:6" x14ac:dyDescent="0.2">
      <c r="A203" s="88" t="s">
        <v>731</v>
      </c>
      <c r="B203" s="88" t="s">
        <v>732</v>
      </c>
      <c r="C203" s="89" t="s">
        <v>62</v>
      </c>
      <c r="D203" s="88" t="s">
        <v>733</v>
      </c>
      <c r="E203" s="95" t="str">
        <f t="shared" si="3"/>
        <v>https://www.carolinahealthcenters.org/mccormickfamilypractice</v>
      </c>
      <c r="F203" s="89" t="s">
        <v>734</v>
      </c>
    </row>
    <row r="204" spans="1:6" x14ac:dyDescent="0.2">
      <c r="A204" s="88" t="s">
        <v>735</v>
      </c>
      <c r="B204" s="88" t="s">
        <v>1845</v>
      </c>
      <c r="C204" s="89" t="s">
        <v>66</v>
      </c>
      <c r="D204" s="88" t="s">
        <v>737</v>
      </c>
      <c r="E204" s="95" t="str">
        <f t="shared" si="3"/>
        <v>https://www.ecchc.org/contact-locations/pediatrics-of-newberry/</v>
      </c>
      <c r="F204" s="89" t="s">
        <v>738</v>
      </c>
    </row>
    <row r="205" spans="1:6" x14ac:dyDescent="0.2">
      <c r="A205" s="88" t="s">
        <v>739</v>
      </c>
      <c r="B205" s="88" t="s">
        <v>1846</v>
      </c>
      <c r="C205" s="89" t="s">
        <v>66</v>
      </c>
      <c r="D205" s="88" t="s">
        <v>741</v>
      </c>
      <c r="E205" s="95" t="str">
        <f t="shared" si="3"/>
        <v>https://www.google.com/search?q=https://www.selfregional.org/locations/family-healthcare-newberry/</v>
      </c>
      <c r="F205" s="89" t="s">
        <v>742</v>
      </c>
    </row>
    <row r="206" spans="1:6" x14ac:dyDescent="0.2">
      <c r="A206" s="88" t="s">
        <v>743</v>
      </c>
      <c r="B206" s="88" t="s">
        <v>744</v>
      </c>
      <c r="C206" s="89" t="s">
        <v>66</v>
      </c>
      <c r="D206" s="88" t="s">
        <v>745</v>
      </c>
      <c r="E206" s="95" t="str">
        <f t="shared" si="3"/>
        <v>http://www.newberryclinic.org/</v>
      </c>
      <c r="F206" s="89" t="s">
        <v>746</v>
      </c>
    </row>
    <row r="207" spans="1:6" x14ac:dyDescent="0.2">
      <c r="A207" s="88" t="s">
        <v>747</v>
      </c>
      <c r="B207" s="88" t="s">
        <v>1847</v>
      </c>
      <c r="C207" s="89" t="s">
        <v>66</v>
      </c>
      <c r="D207" s="88" t="s">
        <v>748</v>
      </c>
      <c r="E207" s="95" t="str">
        <f t="shared" si="3"/>
        <v>https://beckmancenter.com/offices/</v>
      </c>
      <c r="F207" s="89" t="s">
        <v>749</v>
      </c>
    </row>
    <row r="208" spans="1:6" x14ac:dyDescent="0.2">
      <c r="A208" s="88" t="s">
        <v>750</v>
      </c>
      <c r="B208" s="88" t="s">
        <v>1929</v>
      </c>
      <c r="C208" s="89" t="s">
        <v>66</v>
      </c>
      <c r="D208" s="88" t="s">
        <v>752</v>
      </c>
      <c r="E208" s="95" t="str">
        <f t="shared" si="3"/>
        <v>https://www.lovelacefamilymedicine.com/</v>
      </c>
      <c r="F208" s="89" t="s">
        <v>753</v>
      </c>
    </row>
    <row r="209" spans="1:6" x14ac:dyDescent="0.2">
      <c r="A209" s="88" t="s">
        <v>754</v>
      </c>
      <c r="B209" s="88" t="s">
        <v>755</v>
      </c>
      <c r="C209" s="89" t="s">
        <v>66</v>
      </c>
      <c r="D209" s="88" t="s">
        <v>756</v>
      </c>
      <c r="E209" s="95" t="str">
        <f t="shared" si="3"/>
        <v>https://www.pinnerclinic.com/</v>
      </c>
      <c r="F209" s="89" t="s">
        <v>757</v>
      </c>
    </row>
    <row r="210" spans="1:6" x14ac:dyDescent="0.2">
      <c r="A210" s="88" t="s">
        <v>758</v>
      </c>
      <c r="B210" s="88" t="s">
        <v>759</v>
      </c>
      <c r="C210" s="89" t="s">
        <v>67</v>
      </c>
      <c r="D210" s="88" t="s">
        <v>760</v>
      </c>
      <c r="E210" s="95" t="str">
        <f t="shared" si="3"/>
        <v>https://prismahealth.org/locations/practices/blue-ridge-womens-center-seneca?utm_source=gmb&amp;utm_medium=yext</v>
      </c>
      <c r="F210" s="89" t="s">
        <v>2010</v>
      </c>
    </row>
    <row r="211" spans="1:6" x14ac:dyDescent="0.2">
      <c r="A211" s="88" t="s">
        <v>761</v>
      </c>
      <c r="B211" s="88" t="s">
        <v>1848</v>
      </c>
      <c r="C211" s="89" t="s">
        <v>67</v>
      </c>
      <c r="D211" s="88" t="s">
        <v>763</v>
      </c>
      <c r="E211" s="95" t="str">
        <f t="shared" si="3"/>
        <v>https://www.clemson.edu/cbshs/clemson-rural-health/</v>
      </c>
      <c r="F211" s="89" t="s">
        <v>2011</v>
      </c>
    </row>
    <row r="212" spans="1:6" x14ac:dyDescent="0.2">
      <c r="A212" s="88" t="s">
        <v>764</v>
      </c>
      <c r="B212" s="88" t="s">
        <v>765</v>
      </c>
      <c r="C212" s="89" t="s">
        <v>67</v>
      </c>
      <c r="D212" s="88" t="s">
        <v>766</v>
      </c>
      <c r="E212" s="95" t="str">
        <f t="shared" si="3"/>
        <v>https://prismahealth.org/locations/practices/family-and-internal-medicine-seneca?utm_source=gmb&amp;utm_medium=yext</v>
      </c>
      <c r="F212" s="89" t="s">
        <v>2012</v>
      </c>
    </row>
    <row r="213" spans="1:6" x14ac:dyDescent="0.2">
      <c r="A213" s="88" t="s">
        <v>767</v>
      </c>
      <c r="B213" s="88" t="s">
        <v>768</v>
      </c>
      <c r="C213" s="89" t="s">
        <v>67</v>
      </c>
      <c r="D213" s="88" t="s">
        <v>769</v>
      </c>
      <c r="E213" s="95" t="str">
        <f t="shared" si="3"/>
        <v>https://rosaclarkclinic.org/</v>
      </c>
      <c r="F213" s="89" t="s">
        <v>770</v>
      </c>
    </row>
    <row r="214" spans="1:6" x14ac:dyDescent="0.2">
      <c r="A214" s="88" t="s">
        <v>771</v>
      </c>
      <c r="B214" s="88" t="s">
        <v>1849</v>
      </c>
      <c r="C214" s="89" t="s">
        <v>67</v>
      </c>
      <c r="D214" s="88" t="s">
        <v>773</v>
      </c>
      <c r="E214" s="95" t="str">
        <f t="shared" si="3"/>
        <v>https://rosaclarkclinic.org/</v>
      </c>
      <c r="F214" s="89" t="s">
        <v>770</v>
      </c>
    </row>
    <row r="215" spans="1:6" x14ac:dyDescent="0.2">
      <c r="A215" s="88" t="s">
        <v>774</v>
      </c>
      <c r="B215" s="88" t="s">
        <v>1850</v>
      </c>
      <c r="C215" s="89" t="s">
        <v>68</v>
      </c>
      <c r="D215" s="88" t="s">
        <v>776</v>
      </c>
      <c r="E215" s="95" t="str">
        <f t="shared" si="3"/>
        <v>https://www.clemson.edu/cbshs/clemson-rural-health/patients.html</v>
      </c>
      <c r="F215" s="89" t="s">
        <v>777</v>
      </c>
    </row>
    <row r="216" spans="1:6" x14ac:dyDescent="0.2">
      <c r="A216" s="88" t="s">
        <v>778</v>
      </c>
      <c r="B216" s="88" t="s">
        <v>779</v>
      </c>
      <c r="C216" s="89" t="s">
        <v>68</v>
      </c>
      <c r="D216" s="88" t="s">
        <v>145</v>
      </c>
      <c r="E216" s="95" t="str">
        <f t="shared" si="3"/>
        <v>https://www.google.com/search?q=https://myfhc.org/location/community-medical-center</v>
      </c>
      <c r="F216" s="89" t="s">
        <v>780</v>
      </c>
    </row>
    <row r="217" spans="1:6" x14ac:dyDescent="0.2">
      <c r="A217" s="88" t="s">
        <v>781</v>
      </c>
      <c r="B217" s="88" t="s">
        <v>1851</v>
      </c>
      <c r="C217" s="89" t="s">
        <v>68</v>
      </c>
      <c r="D217" s="88" t="s">
        <v>145</v>
      </c>
      <c r="E217" s="95" t="str">
        <f t="shared" si="3"/>
        <v>https://myfhc.org/location/family-health-center-at-holly-hill</v>
      </c>
      <c r="F217" s="89" t="s">
        <v>783</v>
      </c>
    </row>
    <row r="218" spans="1:6" x14ac:dyDescent="0.2">
      <c r="A218" s="88" t="s">
        <v>784</v>
      </c>
      <c r="B218" s="88" t="s">
        <v>785</v>
      </c>
      <c r="C218" s="89" t="s">
        <v>68</v>
      </c>
      <c r="D218" s="88" t="s">
        <v>145</v>
      </c>
      <c r="E218" s="95" t="str">
        <f t="shared" si="3"/>
        <v>https://myfhc.org/location/family-health-centers-inc</v>
      </c>
      <c r="F218" s="89" t="s">
        <v>786</v>
      </c>
    </row>
    <row r="219" spans="1:6" x14ac:dyDescent="0.2">
      <c r="A219" s="88" t="s">
        <v>787</v>
      </c>
      <c r="B219" s="88" t="s">
        <v>788</v>
      </c>
      <c r="C219" s="89" t="s">
        <v>68</v>
      </c>
      <c r="D219" s="88" t="s">
        <v>789</v>
      </c>
      <c r="E219" s="95" t="str">
        <f t="shared" si="3"/>
        <v>https://www.hope-health.org/locations-list/hopehealth-orangeburg-sc/</v>
      </c>
      <c r="F219" s="89" t="s">
        <v>2013</v>
      </c>
    </row>
    <row r="220" spans="1:6" x14ac:dyDescent="0.2">
      <c r="A220" s="88" t="s">
        <v>790</v>
      </c>
      <c r="B220" s="88" t="s">
        <v>791</v>
      </c>
      <c r="C220" s="89" t="s">
        <v>68</v>
      </c>
      <c r="D220" s="88" t="s">
        <v>792</v>
      </c>
      <c r="E220" s="95" t="str">
        <f t="shared" si="3"/>
        <v>https://www.scfreeclinics.org/free-clinics/orangeburg-calhoun-free-medical-clinic/</v>
      </c>
      <c r="F220" s="89" t="s">
        <v>793</v>
      </c>
    </row>
    <row r="221" spans="1:6" x14ac:dyDescent="0.2">
      <c r="A221" s="88" t="s">
        <v>794</v>
      </c>
      <c r="B221" s="88" t="s">
        <v>1852</v>
      </c>
      <c r="C221" s="89" t="s">
        <v>68</v>
      </c>
      <c r="D221" s="88" t="s">
        <v>796</v>
      </c>
      <c r="E221" s="95" t="str">
        <f t="shared" si="3"/>
        <v>https://www.getcare.muschealth.org/locations/sc/santee/musc-health-express-care-santeedep-fac832</v>
      </c>
      <c r="F221" s="89" t="s">
        <v>2014</v>
      </c>
    </row>
    <row r="222" spans="1:6" x14ac:dyDescent="0.2">
      <c r="A222" s="88" t="s">
        <v>797</v>
      </c>
      <c r="B222" s="88" t="s">
        <v>1853</v>
      </c>
      <c r="C222" s="89" t="s">
        <v>68</v>
      </c>
      <c r="D222" s="88" t="s">
        <v>799</v>
      </c>
      <c r="E222" s="95" t="str">
        <f t="shared" si="3"/>
        <v>https://www.getcare.muschealth.org/locations/sc/orangeburg/musc-women-s-health-orangeburgdep-10101901</v>
      </c>
      <c r="F222" s="89" t="s">
        <v>2015</v>
      </c>
    </row>
    <row r="223" spans="1:6" x14ac:dyDescent="0.2">
      <c r="A223" s="88" t="s">
        <v>800</v>
      </c>
      <c r="B223" s="88" t="s">
        <v>1854</v>
      </c>
      <c r="C223" s="89" t="s">
        <v>68</v>
      </c>
      <c r="D223" s="88" t="s">
        <v>802</v>
      </c>
      <c r="E223" s="95" t="str">
        <f t="shared" si="3"/>
        <v>https://www.getcare.muschealth.org/locations/sc/orangeburg/musc-health-internal-medicine-orangeburgdep-10101178</v>
      </c>
      <c r="F223" s="89" t="s">
        <v>803</v>
      </c>
    </row>
    <row r="224" spans="1:6" x14ac:dyDescent="0.2">
      <c r="A224" s="88" t="s">
        <v>804</v>
      </c>
      <c r="B224" s="88" t="s">
        <v>1855</v>
      </c>
      <c r="C224" s="89" t="s">
        <v>68</v>
      </c>
      <c r="D224" s="88" t="s">
        <v>806</v>
      </c>
      <c r="E224" s="95" t="str">
        <f t="shared" si="3"/>
        <v>https://www.getcare.muschealth.org/locations/sc/bowman/musc-health-primary-care-bowmandep-10101401</v>
      </c>
      <c r="F224" s="89" t="s">
        <v>807</v>
      </c>
    </row>
    <row r="225" spans="1:6" x14ac:dyDescent="0.2">
      <c r="A225" s="88" t="s">
        <v>808</v>
      </c>
      <c r="B225" s="88" t="s">
        <v>1856</v>
      </c>
      <c r="C225" s="89" t="s">
        <v>68</v>
      </c>
      <c r="D225" s="88" t="s">
        <v>810</v>
      </c>
      <c r="E225" s="95" t="str">
        <f t="shared" si="3"/>
        <v>https://www.getcare.muschealth.org/locations/sc/branchville/musc-health-primary-care-branchvilledep-10101801</v>
      </c>
      <c r="F225" s="89" t="s">
        <v>811</v>
      </c>
    </row>
    <row r="226" spans="1:6" x14ac:dyDescent="0.2">
      <c r="A226" s="88" t="s">
        <v>812</v>
      </c>
      <c r="B226" s="88" t="s">
        <v>1857</v>
      </c>
      <c r="C226" s="89" t="s">
        <v>68</v>
      </c>
      <c r="D226" s="88" t="s">
        <v>814</v>
      </c>
      <c r="E226" s="95" t="str">
        <f t="shared" si="3"/>
        <v>https://www.getcare.muschealth.org/locations/sc/orangeburg/musc-health-primary-care-carolina-avedep-10101507?y_source=1_ODI2ODM4NDUtNzE1LWxvY2F0aW9uLndlYnNpdGU%3D</v>
      </c>
      <c r="F226" s="89" t="s">
        <v>2016</v>
      </c>
    </row>
    <row r="227" spans="1:6" x14ac:dyDescent="0.2">
      <c r="A227" s="88" t="s">
        <v>815</v>
      </c>
      <c r="B227" s="88" t="s">
        <v>1858</v>
      </c>
      <c r="C227" s="89" t="s">
        <v>68</v>
      </c>
      <c r="D227" s="88" t="s">
        <v>817</v>
      </c>
      <c r="E227" s="95" t="str">
        <f t="shared" si="3"/>
        <v>https://www.getcare.muschealth.org/locations/sc/holly-hill/musc-health-primary-care-holly-hilldep-10101701</v>
      </c>
      <c r="F227" s="89" t="s">
        <v>818</v>
      </c>
    </row>
    <row r="228" spans="1:6" x14ac:dyDescent="0.2">
      <c r="A228" s="88" t="s">
        <v>819</v>
      </c>
      <c r="B228" s="88" t="s">
        <v>1859</v>
      </c>
      <c r="C228" s="89" t="s">
        <v>68</v>
      </c>
      <c r="D228" s="88" t="s">
        <v>821</v>
      </c>
      <c r="E228" s="95" t="str">
        <f t="shared" si="3"/>
        <v>https://www.getcare.muschealth.org/locations/sc/orangeburg/musc-health-primary-care-village-park-drivedep-10101601</v>
      </c>
      <c r="F228" s="89" t="s">
        <v>822</v>
      </c>
    </row>
    <row r="229" spans="1:6" x14ac:dyDescent="0.2">
      <c r="A229" s="88" t="s">
        <v>823</v>
      </c>
      <c r="B229" s="88" t="s">
        <v>824</v>
      </c>
      <c r="C229" s="89" t="s">
        <v>68</v>
      </c>
      <c r="D229" s="88" t="s">
        <v>825</v>
      </c>
      <c r="E229" s="95" t="str">
        <f t="shared" si="3"/>
        <v>https://myfhc.org/location/norfield</v>
      </c>
      <c r="F229" s="89" t="s">
        <v>826</v>
      </c>
    </row>
    <row r="230" spans="1:6" x14ac:dyDescent="0.2">
      <c r="A230" s="88" t="s">
        <v>827</v>
      </c>
      <c r="B230" s="88" t="s">
        <v>1860</v>
      </c>
      <c r="C230" s="89" t="s">
        <v>68</v>
      </c>
      <c r="D230" s="88" t="s">
        <v>829</v>
      </c>
      <c r="E230" s="95" t="str">
        <f t="shared" si="3"/>
        <v>https://www.singletonhealthcenter.com/</v>
      </c>
      <c r="F230" s="89" t="s">
        <v>830</v>
      </c>
    </row>
    <row r="231" spans="1:6" x14ac:dyDescent="0.2">
      <c r="A231" s="88" t="s">
        <v>831</v>
      </c>
      <c r="B231" s="88" t="s">
        <v>832</v>
      </c>
      <c r="C231" s="89" t="s">
        <v>70</v>
      </c>
      <c r="D231" s="88" t="s">
        <v>763</v>
      </c>
      <c r="E231" s="95" t="str">
        <f t="shared" si="3"/>
        <v>https://www.clemson.edu/cbshs/clemson-rural-health/</v>
      </c>
      <c r="F231" s="89" t="s">
        <v>2011</v>
      </c>
    </row>
    <row r="232" spans="1:6" x14ac:dyDescent="0.2">
      <c r="A232" s="88" t="s">
        <v>833</v>
      </c>
      <c r="B232" s="88" t="s">
        <v>834</v>
      </c>
      <c r="C232" s="89" t="s">
        <v>70</v>
      </c>
      <c r="D232" s="88" t="s">
        <v>835</v>
      </c>
      <c r="E232" s="95" t="str">
        <f t="shared" si="3"/>
        <v>https://www.myfchc.org/</v>
      </c>
      <c r="F232" s="89" t="s">
        <v>138</v>
      </c>
    </row>
    <row r="233" spans="1:6" x14ac:dyDescent="0.2">
      <c r="A233" s="88" t="s">
        <v>836</v>
      </c>
      <c r="B233" s="88" t="s">
        <v>1861</v>
      </c>
      <c r="C233" s="89" t="s">
        <v>70</v>
      </c>
      <c r="D233" s="88" t="s">
        <v>838</v>
      </c>
      <c r="E233" s="95" t="str">
        <f t="shared" si="3"/>
        <v>https://www.myfchc.org/</v>
      </c>
      <c r="F233" s="89" t="s">
        <v>138</v>
      </c>
    </row>
    <row r="234" spans="1:6" x14ac:dyDescent="0.2">
      <c r="A234" s="88" t="s">
        <v>839</v>
      </c>
      <c r="B234" s="88" t="s">
        <v>840</v>
      </c>
      <c r="C234" s="89" t="s">
        <v>70</v>
      </c>
      <c r="D234" s="88" t="s">
        <v>841</v>
      </c>
      <c r="E234" s="95" t="str">
        <f t="shared" si="3"/>
        <v>https://samaritanhealthclinic.org/</v>
      </c>
      <c r="F234" s="89" t="s">
        <v>842</v>
      </c>
    </row>
    <row r="235" spans="1:6" x14ac:dyDescent="0.2">
      <c r="A235" s="88" t="s">
        <v>843</v>
      </c>
      <c r="B235" s="88" t="s">
        <v>1862</v>
      </c>
      <c r="C235" s="89" t="s">
        <v>71</v>
      </c>
      <c r="D235" s="89" t="s">
        <v>845</v>
      </c>
      <c r="E235" s="95" t="str">
        <f t="shared" si="3"/>
        <v>https://bellaclinicalcare.com/</v>
      </c>
      <c r="F235" s="89" t="s">
        <v>846</v>
      </c>
    </row>
    <row r="236" spans="1:6" x14ac:dyDescent="0.2">
      <c r="A236" s="88" t="s">
        <v>847</v>
      </c>
      <c r="B236" s="88" t="s">
        <v>848</v>
      </c>
      <c r="C236" s="89" t="s">
        <v>71</v>
      </c>
      <c r="D236" s="88" t="s">
        <v>849</v>
      </c>
      <c r="E236" s="95" t="str">
        <f t="shared" si="3"/>
        <v>https://www.ecchc.org/contact-locations/eastover-family-practice/</v>
      </c>
      <c r="F236" s="89" t="s">
        <v>850</v>
      </c>
    </row>
    <row r="237" spans="1:6" x14ac:dyDescent="0.2">
      <c r="A237" s="88" t="s">
        <v>851</v>
      </c>
      <c r="B237" s="88" t="s">
        <v>1863</v>
      </c>
      <c r="C237" s="89" t="s">
        <v>71</v>
      </c>
      <c r="D237" s="88" t="s">
        <v>853</v>
      </c>
      <c r="E237" s="95" t="str">
        <f t="shared" si="3"/>
        <v>https://www.ecchc.org/</v>
      </c>
      <c r="F237" s="89" t="s">
        <v>854</v>
      </c>
    </row>
    <row r="238" spans="1:6" x14ac:dyDescent="0.2">
      <c r="A238" s="88" t="s">
        <v>855</v>
      </c>
      <c r="B238" s="88" t="s">
        <v>1864</v>
      </c>
      <c r="C238" s="89" t="s">
        <v>71</v>
      </c>
      <c r="D238" s="88" t="s">
        <v>857</v>
      </c>
      <c r="E238" s="95" t="str">
        <f t="shared" si="3"/>
        <v>https://www.ecchc.org/contact-locations/waverly-family-practice/</v>
      </c>
      <c r="F238" s="89" t="s">
        <v>2017</v>
      </c>
    </row>
    <row r="239" spans="1:6" x14ac:dyDescent="0.2">
      <c r="A239" s="88" t="s">
        <v>858</v>
      </c>
      <c r="B239" s="88" t="s">
        <v>859</v>
      </c>
      <c r="C239" s="89" t="s">
        <v>71</v>
      </c>
      <c r="D239" s="88" t="s">
        <v>860</v>
      </c>
      <c r="E239" s="95" t="str">
        <f t="shared" si="3"/>
        <v>https://www.ecchc.org/contact-locations/waverly-womens-health-center/</v>
      </c>
      <c r="F239" s="89" t="s">
        <v>2018</v>
      </c>
    </row>
    <row r="240" spans="1:6" x14ac:dyDescent="0.2">
      <c r="A240" s="88" t="s">
        <v>861</v>
      </c>
      <c r="B240" s="88" t="s">
        <v>862</v>
      </c>
      <c r="C240" s="89" t="s">
        <v>71</v>
      </c>
      <c r="D240" s="88" t="s">
        <v>687</v>
      </c>
      <c r="E240" s="95" t="str">
        <f t="shared" si="3"/>
        <v>https://www.goodsamaritansc.org/clinic-locations</v>
      </c>
      <c r="F240" s="89" t="s">
        <v>690</v>
      </c>
    </row>
    <row r="241" spans="1:6" x14ac:dyDescent="0.2">
      <c r="A241" s="88" t="s">
        <v>863</v>
      </c>
      <c r="B241" s="88" t="s">
        <v>864</v>
      </c>
      <c r="C241" s="89" t="s">
        <v>71</v>
      </c>
      <c r="D241" s="88" t="s">
        <v>865</v>
      </c>
      <c r="E241" s="95" t="str">
        <f t="shared" si="3"/>
        <v>https://www.ecchc.org/contact-locations/hopkins-family-practice/</v>
      </c>
      <c r="F241" s="89" t="s">
        <v>2019</v>
      </c>
    </row>
    <row r="242" spans="1:6" x14ac:dyDescent="0.2">
      <c r="A242" s="88" t="s">
        <v>866</v>
      </c>
      <c r="B242" s="88" t="s">
        <v>1865</v>
      </c>
      <c r="C242" s="89" t="s">
        <v>71</v>
      </c>
      <c r="D242" s="89" t="s">
        <v>868</v>
      </c>
      <c r="E242" s="95" t="str">
        <f t="shared" si="3"/>
        <v>https://lexhealth.com/find-care/doctors-office-detail/lexington-womens-care-irmo</v>
      </c>
      <c r="F242" s="89" t="s">
        <v>2020</v>
      </c>
    </row>
    <row r="243" spans="1:6" x14ac:dyDescent="0.2">
      <c r="A243" s="88" t="s">
        <v>869</v>
      </c>
      <c r="B243" s="88" t="s">
        <v>1866</v>
      </c>
      <c r="C243" s="89" t="s">
        <v>71</v>
      </c>
      <c r="D243" s="88" t="s">
        <v>871</v>
      </c>
      <c r="E243" s="95" t="str">
        <f t="shared" si="3"/>
        <v>https://www.getcare.muschealth.org/locations/sc/blythewood/musc-health-primary-care-blythewooddep-30103002</v>
      </c>
      <c r="F243" s="89" t="s">
        <v>872</v>
      </c>
    </row>
    <row r="244" spans="1:6" x14ac:dyDescent="0.2">
      <c r="A244" s="88" t="s">
        <v>873</v>
      </c>
      <c r="B244" s="88" t="s">
        <v>1867</v>
      </c>
      <c r="C244" s="89" t="s">
        <v>71</v>
      </c>
      <c r="D244" s="88" t="s">
        <v>875</v>
      </c>
      <c r="E244" s="95" t="str">
        <f t="shared" si="3"/>
        <v>https://www.getcare.muschealth.org/locations/sc/columbia/musc-health-primary-care-clemson-rd.dep-30101701</v>
      </c>
      <c r="F244" s="89" t="s">
        <v>876</v>
      </c>
    </row>
    <row r="245" spans="1:6" x14ac:dyDescent="0.2">
      <c r="A245" s="88" t="s">
        <v>877</v>
      </c>
      <c r="B245" s="88" t="s">
        <v>1868</v>
      </c>
      <c r="C245" s="89" t="s">
        <v>71</v>
      </c>
      <c r="D245" s="88" t="s">
        <v>879</v>
      </c>
      <c r="E245" s="95" t="str">
        <f t="shared" si="3"/>
        <v>https://www.getcare.muschealth.org/locations/sc/columbia/musc-health-primary-care-columbia-medical-park-nedep-30101425</v>
      </c>
      <c r="F245" s="89" t="s">
        <v>880</v>
      </c>
    </row>
    <row r="246" spans="1:6" x14ac:dyDescent="0.2">
      <c r="A246" s="88" t="s">
        <v>881</v>
      </c>
      <c r="B246" s="88" t="s">
        <v>1869</v>
      </c>
      <c r="C246" s="89" t="s">
        <v>71</v>
      </c>
      <c r="D246" s="88" t="s">
        <v>883</v>
      </c>
      <c r="E246" s="95" t="str">
        <f t="shared" si="3"/>
        <v>https://www.getcare.muschealth.org/locations/sc/columbia/musc-health-primary-care-forest-drivedep-32001001?y_source=1_MjUwNjY2NDctNzE1LWxvY2F0aW9uLndlYnNpdGU%3D</v>
      </c>
      <c r="F246" s="89" t="s">
        <v>884</v>
      </c>
    </row>
    <row r="247" spans="1:6" x14ac:dyDescent="0.2">
      <c r="A247" s="88" t="s">
        <v>885</v>
      </c>
      <c r="B247" s="88" t="s">
        <v>1870</v>
      </c>
      <c r="C247" s="89" t="s">
        <v>71</v>
      </c>
      <c r="D247" s="88" t="s">
        <v>887</v>
      </c>
      <c r="E247" s="95" t="str">
        <f t="shared" si="3"/>
        <v>https://www.getcare.muschealth.org/locations/sc/columbia/musc-health-primary-care-laurel-st.-medical-paviliondep-32000206</v>
      </c>
      <c r="F247" s="89" t="s">
        <v>888</v>
      </c>
    </row>
    <row r="248" spans="1:6" x14ac:dyDescent="0.2">
      <c r="A248" s="88" t="s">
        <v>889</v>
      </c>
      <c r="B248" s="88" t="s">
        <v>1871</v>
      </c>
      <c r="C248" s="89" t="s">
        <v>71</v>
      </c>
      <c r="D248" s="88" t="s">
        <v>891</v>
      </c>
      <c r="E248" s="95" t="str">
        <f t="shared" si="3"/>
        <v>https://www.getcare.muschealth.org/locations/sc/columbia/musc-health-primary-care-laurel-st.-medical-paviliondep-32000206</v>
      </c>
      <c r="F248" s="89" t="s">
        <v>888</v>
      </c>
    </row>
    <row r="249" spans="1:6" x14ac:dyDescent="0.2">
      <c r="A249" s="88" t="s">
        <v>892</v>
      </c>
      <c r="B249" s="88" t="s">
        <v>893</v>
      </c>
      <c r="C249" s="89" t="s">
        <v>71</v>
      </c>
      <c r="D249" s="88" t="s">
        <v>894</v>
      </c>
      <c r="E249" s="95" t="str">
        <f t="shared" si="3"/>
        <v>https://www.olivergospel.org/tobysplace</v>
      </c>
      <c r="F249" s="89" t="s">
        <v>895</v>
      </c>
    </row>
    <row r="250" spans="1:6" x14ac:dyDescent="0.2">
      <c r="A250" s="88" t="s">
        <v>896</v>
      </c>
      <c r="B250" s="88" t="s">
        <v>897</v>
      </c>
      <c r="C250" s="89" t="s">
        <v>71</v>
      </c>
      <c r="D250" s="88" t="s">
        <v>898</v>
      </c>
      <c r="E250" s="95" t="str">
        <f t="shared" si="3"/>
        <v>http://www.transitionssc.org/</v>
      </c>
      <c r="F250" s="89" t="s">
        <v>899</v>
      </c>
    </row>
    <row r="251" spans="1:6" x14ac:dyDescent="0.2">
      <c r="A251" s="88" t="s">
        <v>900</v>
      </c>
      <c r="B251" s="88" t="s">
        <v>901</v>
      </c>
      <c r="C251" s="89" t="s">
        <v>72</v>
      </c>
      <c r="D251" s="88" t="s">
        <v>902</v>
      </c>
      <c r="E251" s="95" t="str">
        <f t="shared" si="3"/>
        <v>https://www.emmanuelfamilyclinic.com/</v>
      </c>
      <c r="F251" s="89" t="s">
        <v>903</v>
      </c>
    </row>
    <row r="252" spans="1:6" x14ac:dyDescent="0.2">
      <c r="A252" s="88" t="s">
        <v>904</v>
      </c>
      <c r="B252" s="88" t="s">
        <v>905</v>
      </c>
      <c r="C252" s="89" t="s">
        <v>72</v>
      </c>
      <c r="D252" s="88" t="s">
        <v>906</v>
      </c>
      <c r="E252" s="95" t="str">
        <f t="shared" si="3"/>
        <v>https://www.selfregional.org/locations/family-healthcare-north-saluda/</v>
      </c>
      <c r="F252" s="89" t="s">
        <v>907</v>
      </c>
    </row>
    <row r="253" spans="1:6" x14ac:dyDescent="0.2">
      <c r="A253" s="88" t="s">
        <v>908</v>
      </c>
      <c r="B253" s="88" t="s">
        <v>909</v>
      </c>
      <c r="C253" s="89" t="s">
        <v>72</v>
      </c>
      <c r="D253" s="88" t="s">
        <v>910</v>
      </c>
      <c r="E253" s="95" t="str">
        <f t="shared" si="3"/>
        <v>https://www.selfregional.org/something-went-wrong/</v>
      </c>
      <c r="F253" s="89" t="s">
        <v>911</v>
      </c>
    </row>
    <row r="254" spans="1:6" x14ac:dyDescent="0.2">
      <c r="A254" s="88" t="s">
        <v>912</v>
      </c>
      <c r="B254" s="88" t="s">
        <v>913</v>
      </c>
      <c r="C254" s="89" t="s">
        <v>72</v>
      </c>
      <c r="D254" s="88" t="s">
        <v>914</v>
      </c>
      <c r="E254" s="95" t="str">
        <f t="shared" si="3"/>
        <v>https://www.carolinahealthcenters.org/ridgespringfamilypractice</v>
      </c>
      <c r="F254" s="89" t="s">
        <v>2021</v>
      </c>
    </row>
    <row r="255" spans="1:6" x14ac:dyDescent="0.2">
      <c r="A255" s="88" t="s">
        <v>915</v>
      </c>
      <c r="B255" s="88" t="s">
        <v>916</v>
      </c>
      <c r="C255" s="89" t="s">
        <v>72</v>
      </c>
      <c r="D255" s="88" t="s">
        <v>917</v>
      </c>
      <c r="E255" s="95" t="str">
        <f t="shared" si="3"/>
        <v>https://www.carolinahealthcenters.org/saludafamilypractice</v>
      </c>
      <c r="F255" s="89" t="s">
        <v>2022</v>
      </c>
    </row>
    <row r="256" spans="1:6" x14ac:dyDescent="0.2">
      <c r="A256" s="88" t="s">
        <v>918</v>
      </c>
      <c r="B256" s="88" t="s">
        <v>1930</v>
      </c>
      <c r="C256" s="89" t="s">
        <v>73</v>
      </c>
      <c r="D256" s="88" t="s">
        <v>920</v>
      </c>
      <c r="E256" s="95" t="str">
        <f t="shared" si="3"/>
        <v>https://www.myrhc.org/</v>
      </c>
      <c r="F256" s="89" t="s">
        <v>921</v>
      </c>
    </row>
    <row r="257" spans="1:6" x14ac:dyDescent="0.2">
      <c r="A257" s="88" t="s">
        <v>922</v>
      </c>
      <c r="B257" s="88" t="s">
        <v>923</v>
      </c>
      <c r="C257" s="89" t="s">
        <v>73</v>
      </c>
      <c r="D257" s="88" t="s">
        <v>318</v>
      </c>
      <c r="E257" s="95" t="str">
        <f t="shared" si="3"/>
        <v>https://www.myrhc.org/</v>
      </c>
      <c r="F257" s="89" t="s">
        <v>921</v>
      </c>
    </row>
    <row r="258" spans="1:6" x14ac:dyDescent="0.2">
      <c r="A258" s="88" t="s">
        <v>924</v>
      </c>
      <c r="B258" s="88" t="s">
        <v>925</v>
      </c>
      <c r="C258" s="89" t="s">
        <v>73</v>
      </c>
      <c r="D258" s="88" t="s">
        <v>318</v>
      </c>
      <c r="E258" s="95" t="str">
        <f t="shared" si="3"/>
        <v>https://www.myrhc.org/</v>
      </c>
      <c r="F258" s="89" t="s">
        <v>921</v>
      </c>
    </row>
    <row r="259" spans="1:6" x14ac:dyDescent="0.2">
      <c r="A259" s="88" t="s">
        <v>926</v>
      </c>
      <c r="B259" s="88" t="s">
        <v>927</v>
      </c>
      <c r="C259" s="89" t="s">
        <v>73</v>
      </c>
      <c r="D259" s="88" t="s">
        <v>318</v>
      </c>
      <c r="E259" s="95" t="str">
        <f t="shared" si="3"/>
        <v>https://www.myrhc.org/</v>
      </c>
      <c r="F259" s="89" t="s">
        <v>921</v>
      </c>
    </row>
    <row r="260" spans="1:6" x14ac:dyDescent="0.2">
      <c r="A260" s="88" t="s">
        <v>928</v>
      </c>
      <c r="B260" s="88" t="s">
        <v>929</v>
      </c>
      <c r="C260" s="89" t="s">
        <v>73</v>
      </c>
      <c r="D260" s="88" t="s">
        <v>318</v>
      </c>
      <c r="E260" s="95" t="str">
        <f t="shared" si="3"/>
        <v>https://www.myrhc.org/</v>
      </c>
      <c r="F260" s="89" t="s">
        <v>921</v>
      </c>
    </row>
    <row r="261" spans="1:6" x14ac:dyDescent="0.2">
      <c r="A261" s="88" t="s">
        <v>930</v>
      </c>
      <c r="B261" s="88" t="s">
        <v>931</v>
      </c>
      <c r="C261" s="89" t="s">
        <v>73</v>
      </c>
      <c r="D261" s="88" t="s">
        <v>932</v>
      </c>
      <c r="E261" s="95" t="str">
        <f t="shared" si="3"/>
        <v>https://www.spartanburgregional.com/locations/smc-center-hematologyoncology-spartanburg</v>
      </c>
      <c r="F261" s="89" t="s">
        <v>2023</v>
      </c>
    </row>
    <row r="262" spans="1:6" x14ac:dyDescent="0.2">
      <c r="A262" s="88" t="s">
        <v>933</v>
      </c>
      <c r="B262" s="88" t="s">
        <v>1872</v>
      </c>
      <c r="C262" s="89" t="s">
        <v>73</v>
      </c>
      <c r="D262" s="88" t="s">
        <v>935</v>
      </c>
      <c r="E262" s="95" t="str">
        <f t="shared" si="3"/>
        <v>https://www.spartanburgregional.com/locations/smc-center-obstetrics-gynecology</v>
      </c>
      <c r="F262" s="89" t="s">
        <v>2024</v>
      </c>
    </row>
    <row r="263" spans="1:6" x14ac:dyDescent="0.2">
      <c r="A263" s="88" t="s">
        <v>937</v>
      </c>
      <c r="B263" s="88" t="s">
        <v>1873</v>
      </c>
      <c r="C263" s="89" t="s">
        <v>75</v>
      </c>
      <c r="D263" s="88" t="s">
        <v>938</v>
      </c>
      <c r="E263" s="95" t="str">
        <f t="shared" si="3"/>
        <v>https://prismahealth.org/locations/practices/ob-gyn-sumter?utm_source=gmb&amp;utm_medium=yext</v>
      </c>
      <c r="F263" s="89" t="s">
        <v>2025</v>
      </c>
    </row>
    <row r="264" spans="1:6" x14ac:dyDescent="0.2">
      <c r="A264" s="88" t="s">
        <v>939</v>
      </c>
      <c r="B264" s="88" t="s">
        <v>1874</v>
      </c>
      <c r="C264" s="89" t="s">
        <v>75</v>
      </c>
      <c r="D264" s="88" t="s">
        <v>940</v>
      </c>
      <c r="E264" s="95" t="str">
        <f t="shared" si="3"/>
        <v>https://prismahealth.org/locations/practices/family-medicine-sumter?utm_source=gmb&amp;utm_medium=yext</v>
      </c>
      <c r="F264" s="89" t="s">
        <v>2026</v>
      </c>
    </row>
    <row r="265" spans="1:6" x14ac:dyDescent="0.2">
      <c r="A265" s="88" t="s">
        <v>941</v>
      </c>
      <c r="B265" s="88" t="s">
        <v>942</v>
      </c>
      <c r="C265" s="89" t="s">
        <v>75</v>
      </c>
      <c r="D265" s="88" t="s">
        <v>943</v>
      </c>
      <c r="E265" s="95" t="str">
        <f t="shared" ref="E265:E284" si="4">HYPERLINK(F265,F265)</f>
        <v>https://sandhillsmedical.org/</v>
      </c>
      <c r="F265" s="89" t="s">
        <v>1954</v>
      </c>
    </row>
    <row r="266" spans="1:6" x14ac:dyDescent="0.2">
      <c r="A266" s="88" t="s">
        <v>944</v>
      </c>
      <c r="B266" s="88" t="s">
        <v>945</v>
      </c>
      <c r="C266" s="89" t="s">
        <v>75</v>
      </c>
      <c r="D266" s="88" t="s">
        <v>946</v>
      </c>
      <c r="E266" s="95" t="str">
        <f t="shared" si="4"/>
        <v>https://www.tandemhealthsc.org/locations/tandem-health-family-medicine-sumter-n-main-street/</v>
      </c>
      <c r="F266" s="89" t="s">
        <v>947</v>
      </c>
    </row>
    <row r="267" spans="1:6" x14ac:dyDescent="0.2">
      <c r="A267" s="88" t="s">
        <v>948</v>
      </c>
      <c r="B267" s="88" t="s">
        <v>949</v>
      </c>
      <c r="C267" s="89" t="s">
        <v>75</v>
      </c>
      <c r="D267" s="88" t="s">
        <v>946</v>
      </c>
      <c r="E267" s="95" t="str">
        <f t="shared" si="4"/>
        <v>https://www.tandemhealthsc.org/services/obstetrics-gynecology/</v>
      </c>
      <c r="F267" s="89" t="s">
        <v>2027</v>
      </c>
    </row>
    <row r="268" spans="1:6" x14ac:dyDescent="0.2">
      <c r="A268" s="88" t="s">
        <v>950</v>
      </c>
      <c r="B268" s="88" t="s">
        <v>951</v>
      </c>
      <c r="C268" s="89" t="s">
        <v>75</v>
      </c>
      <c r="D268" s="88" t="s">
        <v>946</v>
      </c>
      <c r="E268" s="95" t="str">
        <f t="shared" si="4"/>
        <v>https://tandemhealthsc.org/locations/tandem-health-family-medicine-pinewood/</v>
      </c>
      <c r="F268" s="89" t="s">
        <v>2028</v>
      </c>
    </row>
    <row r="269" spans="1:6" x14ac:dyDescent="0.2">
      <c r="A269" s="88" t="s">
        <v>952</v>
      </c>
      <c r="B269" s="88" t="s">
        <v>1875</v>
      </c>
      <c r="C269" s="89" t="s">
        <v>75</v>
      </c>
      <c r="D269" s="88" t="s">
        <v>946</v>
      </c>
      <c r="E269" s="95" t="str">
        <f t="shared" si="4"/>
        <v>https://www.tandemhealthsc.org/</v>
      </c>
      <c r="F269" s="89" t="s">
        <v>2029</v>
      </c>
    </row>
    <row r="270" spans="1:6" x14ac:dyDescent="0.2">
      <c r="A270" s="88" t="s">
        <v>954</v>
      </c>
      <c r="B270" s="88" t="s">
        <v>1876</v>
      </c>
      <c r="C270" s="89" t="s">
        <v>76</v>
      </c>
      <c r="D270" s="88" t="s">
        <v>318</v>
      </c>
      <c r="E270" s="95" t="str">
        <f t="shared" si="4"/>
        <v>https://www.myrhc.org/</v>
      </c>
      <c r="F270" s="89" t="s">
        <v>921</v>
      </c>
    </row>
    <row r="271" spans="1:6" x14ac:dyDescent="0.2">
      <c r="A271" s="88" t="s">
        <v>956</v>
      </c>
      <c r="B271" s="88" t="s">
        <v>957</v>
      </c>
      <c r="C271" s="89" t="s">
        <v>76</v>
      </c>
      <c r="D271" s="88" t="s">
        <v>958</v>
      </c>
      <c r="E271" s="95" t="str">
        <f t="shared" si="4"/>
        <v>https://www.spartanburgregional.com/locations/umc-center-obstetrics-gynecology</v>
      </c>
      <c r="F271" s="89" t="s">
        <v>2030</v>
      </c>
    </row>
    <row r="272" spans="1:6" x14ac:dyDescent="0.2">
      <c r="A272" s="88" t="s">
        <v>959</v>
      </c>
      <c r="B272" s="88" t="s">
        <v>960</v>
      </c>
      <c r="C272" s="89" t="s">
        <v>78</v>
      </c>
      <c r="D272" s="88" t="s">
        <v>961</v>
      </c>
      <c r="E272" s="95" t="str">
        <f t="shared" si="4"/>
        <v>https://www.lakecityfamilymedicine.com/</v>
      </c>
      <c r="F272" s="89" t="s">
        <v>1981</v>
      </c>
    </row>
    <row r="273" spans="1:6" x14ac:dyDescent="0.2">
      <c r="A273" s="88" t="s">
        <v>962</v>
      </c>
      <c r="B273" s="88" t="s">
        <v>963</v>
      </c>
      <c r="C273" s="89" t="s">
        <v>78</v>
      </c>
      <c r="D273" s="88" t="s">
        <v>964</v>
      </c>
      <c r="E273" s="95" t="str">
        <f t="shared" si="4"/>
        <v>https://www.hope-health.org/locations-list/hopehealth-family-practice-greeleyville-sc/</v>
      </c>
      <c r="F273" s="89" t="s">
        <v>2031</v>
      </c>
    </row>
    <row r="274" spans="1:6" x14ac:dyDescent="0.2">
      <c r="A274" s="88" t="s">
        <v>965</v>
      </c>
      <c r="B274" s="88" t="s">
        <v>1931</v>
      </c>
      <c r="C274" s="89" t="s">
        <v>78</v>
      </c>
      <c r="D274" s="88" t="s">
        <v>967</v>
      </c>
      <c r="E274" s="95" t="str">
        <f t="shared" si="4"/>
        <v>https://www.hope-health.org/locations-list/hopehealth-family-practice-kingstree-sc/</v>
      </c>
      <c r="F274" s="89" t="s">
        <v>2032</v>
      </c>
    </row>
    <row r="275" spans="1:6" x14ac:dyDescent="0.2">
      <c r="A275" s="88" t="s">
        <v>968</v>
      </c>
      <c r="B275" s="88" t="s">
        <v>1932</v>
      </c>
      <c r="C275" s="89" t="s">
        <v>78</v>
      </c>
      <c r="D275" s="88" t="s">
        <v>970</v>
      </c>
      <c r="E275" s="95" t="str">
        <f t="shared" si="4"/>
        <v>https://www.mcleodhealth.org/practice/mcleod-family-medicine-kingstree/</v>
      </c>
      <c r="F275" s="89" t="s">
        <v>2033</v>
      </c>
    </row>
    <row r="276" spans="1:6" x14ac:dyDescent="0.2">
      <c r="A276" s="88" t="s">
        <v>971</v>
      </c>
      <c r="B276" s="88" t="s">
        <v>1877</v>
      </c>
      <c r="C276" s="89" t="s">
        <v>78</v>
      </c>
      <c r="D276" s="88" t="s">
        <v>973</v>
      </c>
      <c r="E276" s="95" t="str">
        <f t="shared" si="4"/>
        <v>https://www.stjamessanteefhc.com/</v>
      </c>
      <c r="F276" s="89" t="s">
        <v>304</v>
      </c>
    </row>
    <row r="277" spans="1:6" x14ac:dyDescent="0.2">
      <c r="A277" s="88" t="s">
        <v>2047</v>
      </c>
      <c r="B277" s="88" t="s">
        <v>976</v>
      </c>
      <c r="C277" s="89" t="s">
        <v>978</v>
      </c>
      <c r="D277" s="88" t="s">
        <v>977</v>
      </c>
      <c r="E277" s="95" t="str">
        <f t="shared" si="4"/>
        <v>http://affinityhealthcenter.org/services-clover/</v>
      </c>
      <c r="F277" s="89" t="s">
        <v>2034</v>
      </c>
    </row>
    <row r="278" spans="1:6" x14ac:dyDescent="0.2">
      <c r="A278" s="88" t="s">
        <v>2046</v>
      </c>
      <c r="B278" s="88" t="s">
        <v>980</v>
      </c>
      <c r="C278" s="89" t="s">
        <v>978</v>
      </c>
      <c r="D278" s="88" t="s">
        <v>977</v>
      </c>
      <c r="E278" s="95" t="str">
        <f t="shared" si="4"/>
        <v>https://affinityhealthcenter.org/</v>
      </c>
      <c r="F278" s="89" t="s">
        <v>2035</v>
      </c>
    </row>
    <row r="279" spans="1:6" x14ac:dyDescent="0.2">
      <c r="A279" s="88" t="s">
        <v>2045</v>
      </c>
      <c r="B279" s="88" t="s">
        <v>982</v>
      </c>
      <c r="C279" s="89" t="s">
        <v>978</v>
      </c>
      <c r="D279" s="88" t="s">
        <v>977</v>
      </c>
      <c r="E279" s="95" t="str">
        <f t="shared" si="4"/>
        <v>https://affinityhealthcenter.org/services-york/</v>
      </c>
      <c r="F279" s="89" t="s">
        <v>2036</v>
      </c>
    </row>
    <row r="280" spans="1:6" x14ac:dyDescent="0.2">
      <c r="A280" s="88" t="s">
        <v>2044</v>
      </c>
      <c r="B280" s="88" t="s">
        <v>1937</v>
      </c>
      <c r="C280" s="89" t="s">
        <v>978</v>
      </c>
      <c r="D280" s="88" t="s">
        <v>977</v>
      </c>
      <c r="E280" s="95" t="str">
        <f t="shared" si="4"/>
        <v>https://affinityhealthcenter.org/services-york-middle-school/</v>
      </c>
      <c r="F280" s="89" t="s">
        <v>2037</v>
      </c>
    </row>
    <row r="281" spans="1:6" x14ac:dyDescent="0.2">
      <c r="A281" s="88" t="s">
        <v>2043</v>
      </c>
      <c r="B281" s="88" t="s">
        <v>1878</v>
      </c>
      <c r="C281" s="89" t="s">
        <v>978</v>
      </c>
      <c r="D281" s="88" t="s">
        <v>977</v>
      </c>
      <c r="E281" s="95" t="str">
        <f t="shared" si="4"/>
        <v>https://affinityhealthcenter.org/services-belleview-school/</v>
      </c>
      <c r="F281" s="89" t="s">
        <v>2038</v>
      </c>
    </row>
    <row r="282" spans="1:6" x14ac:dyDescent="0.2">
      <c r="A282" s="88" t="s">
        <v>987</v>
      </c>
      <c r="B282" s="88" t="s">
        <v>988</v>
      </c>
      <c r="C282" s="89" t="s">
        <v>978</v>
      </c>
      <c r="D282" s="88" t="s">
        <v>989</v>
      </c>
      <c r="E282" s="95" t="str">
        <f t="shared" si="4"/>
        <v>https://northcentralmed.org/our-providers/</v>
      </c>
      <c r="F282" s="89" t="s">
        <v>990</v>
      </c>
    </row>
    <row r="283" spans="1:6" x14ac:dyDescent="0.2">
      <c r="A283" s="88" t="s">
        <v>335</v>
      </c>
      <c r="B283" s="88" t="s">
        <v>991</v>
      </c>
      <c r="C283" s="89" t="s">
        <v>978</v>
      </c>
      <c r="D283" s="88" t="s">
        <v>992</v>
      </c>
      <c r="E283" s="95" t="str">
        <f t="shared" si="4"/>
        <v>https://northcentralmed.org/</v>
      </c>
      <c r="F283" s="89" t="s">
        <v>1952</v>
      </c>
    </row>
    <row r="284" spans="1:6" x14ac:dyDescent="0.2">
      <c r="A284" s="88" t="s">
        <v>993</v>
      </c>
      <c r="B284" s="88" t="s">
        <v>994</v>
      </c>
      <c r="C284" s="89" t="s">
        <v>978</v>
      </c>
      <c r="D284" s="88" t="s">
        <v>995</v>
      </c>
      <c r="E284" s="95" t="str">
        <f t="shared" si="4"/>
        <v>https://www.palmettofreeclinic.org/</v>
      </c>
      <c r="F284" s="89" t="s">
        <v>996</v>
      </c>
    </row>
  </sheetData>
  <mergeCells count="2">
    <mergeCell ref="A4:A6"/>
    <mergeCell ref="A1:A3"/>
  </mergeCells>
  <hyperlinks>
    <hyperlink ref="B281" r:id="rId1" display="501 Bellview Rd, Rock Hill, SC 29730" xr:uid="{6B278D43-A040-4C78-87FC-64EFB4BCFA83}"/>
    <hyperlink ref="F8" r:id="rId2" xr:uid="{F7900D21-924A-7C41-BA2E-6D72B30FDC7E}"/>
    <hyperlink ref="E8" r:id="rId3" display="https://www.carolinahealthcenters.org/calhounfallsfamilypractice" xr:uid="{DFE3E5C8-701E-7C49-8CAD-B7FB8DA00D99}"/>
    <hyperlink ref="E9:E284" r:id="rId4" display="https://www.carolinahealthcenters.org/calhounfallsfamilypractice" xr:uid="{5A6F011D-7461-1748-AB94-A83B7345CBA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8F677-00A8-4A11-B5CD-4BAF3B05351B}">
  <sheetPr codeName="Sheet3"/>
  <dimension ref="A1:C333"/>
  <sheetViews>
    <sheetView topLeftCell="A126" workbookViewId="0">
      <selection activeCell="A326" sqref="A326:A333"/>
    </sheetView>
  </sheetViews>
  <sheetFormatPr baseColWidth="10" defaultColWidth="8.83203125" defaultRowHeight="15" x14ac:dyDescent="0.2"/>
  <cols>
    <col min="1" max="1" width="67.83203125" bestFit="1" customWidth="1"/>
    <col min="2" max="2" width="67.1640625" bestFit="1" customWidth="1"/>
    <col min="3" max="3" width="18.5" bestFit="1" customWidth="1"/>
  </cols>
  <sheetData>
    <row r="1" spans="1:3" x14ac:dyDescent="0.2">
      <c r="A1" s="5" t="s">
        <v>997</v>
      </c>
      <c r="B1" s="5"/>
      <c r="C1" s="5"/>
    </row>
    <row r="2" spans="1:3" x14ac:dyDescent="0.2">
      <c r="A2" s="85" t="s">
        <v>80</v>
      </c>
      <c r="B2" s="86" t="s">
        <v>81</v>
      </c>
      <c r="C2" s="86" t="s">
        <v>82</v>
      </c>
    </row>
    <row r="3" spans="1:3" x14ac:dyDescent="0.2">
      <c r="A3" s="75" t="s">
        <v>3</v>
      </c>
      <c r="B3" s="74" t="s">
        <v>77</v>
      </c>
      <c r="C3" s="74" t="s">
        <v>84</v>
      </c>
    </row>
    <row r="4" spans="1:3" x14ac:dyDescent="0.2">
      <c r="A4" s="76" t="s">
        <v>85</v>
      </c>
      <c r="B4" s="77" t="s">
        <v>86</v>
      </c>
      <c r="C4" s="74" t="s">
        <v>87</v>
      </c>
    </row>
    <row r="5" spans="1:3" x14ac:dyDescent="0.2">
      <c r="A5" s="76" t="s">
        <v>89</v>
      </c>
      <c r="B5" s="77" t="s">
        <v>90</v>
      </c>
      <c r="C5" s="74" t="s">
        <v>91</v>
      </c>
    </row>
    <row r="6" spans="1:3" x14ac:dyDescent="0.2">
      <c r="A6" s="75" t="s">
        <v>6</v>
      </c>
      <c r="B6" s="74" t="s">
        <v>64</v>
      </c>
      <c r="C6" s="74" t="s">
        <v>84</v>
      </c>
    </row>
    <row r="7" spans="1:3" x14ac:dyDescent="0.2">
      <c r="A7" s="78" t="s">
        <v>92</v>
      </c>
      <c r="B7" s="79" t="s">
        <v>93</v>
      </c>
      <c r="C7" s="80" t="s">
        <v>126</v>
      </c>
    </row>
    <row r="8" spans="1:3" x14ac:dyDescent="0.2">
      <c r="A8" s="76" t="s">
        <v>96</v>
      </c>
      <c r="B8" s="77" t="s">
        <v>97</v>
      </c>
      <c r="C8" s="74" t="s">
        <v>98</v>
      </c>
    </row>
    <row r="9" spans="1:3" x14ac:dyDescent="0.2">
      <c r="A9" s="76" t="s">
        <v>100</v>
      </c>
      <c r="B9" s="77" t="s">
        <v>101</v>
      </c>
      <c r="C9" s="74" t="s">
        <v>98</v>
      </c>
    </row>
    <row r="10" spans="1:3" x14ac:dyDescent="0.2">
      <c r="A10" s="76" t="s">
        <v>102</v>
      </c>
      <c r="B10" s="77" t="s">
        <v>103</v>
      </c>
      <c r="C10" s="74" t="s">
        <v>98</v>
      </c>
    </row>
    <row r="11" spans="1:3" x14ac:dyDescent="0.2">
      <c r="A11" s="76" t="s">
        <v>105</v>
      </c>
      <c r="B11" s="77" t="s">
        <v>106</v>
      </c>
      <c r="C11" s="74" t="s">
        <v>107</v>
      </c>
    </row>
    <row r="12" spans="1:3" x14ac:dyDescent="0.2">
      <c r="A12" s="76" t="s">
        <v>109</v>
      </c>
      <c r="B12" s="77" t="s">
        <v>110</v>
      </c>
      <c r="C12" s="74" t="s">
        <v>115</v>
      </c>
    </row>
    <row r="13" spans="1:3" x14ac:dyDescent="0.2">
      <c r="A13" s="76" t="s">
        <v>113</v>
      </c>
      <c r="B13" s="77" t="s">
        <v>114</v>
      </c>
      <c r="C13" s="74" t="s">
        <v>111</v>
      </c>
    </row>
    <row r="14" spans="1:3" x14ac:dyDescent="0.2">
      <c r="A14" s="76" t="s">
        <v>116</v>
      </c>
      <c r="B14" s="77" t="s">
        <v>117</v>
      </c>
      <c r="C14" s="74" t="s">
        <v>115</v>
      </c>
    </row>
    <row r="15" spans="1:3" x14ac:dyDescent="0.2">
      <c r="A15" s="76" t="s">
        <v>118</v>
      </c>
      <c r="B15" s="77" t="s">
        <v>119</v>
      </c>
      <c r="C15" s="74" t="s">
        <v>120</v>
      </c>
    </row>
    <row r="16" spans="1:3" x14ac:dyDescent="0.2">
      <c r="A16" s="76" t="s">
        <v>122</v>
      </c>
      <c r="B16" s="77" t="s">
        <v>123</v>
      </c>
      <c r="C16" s="74" t="s">
        <v>115</v>
      </c>
    </row>
    <row r="17" spans="1:3" x14ac:dyDescent="0.2">
      <c r="A17" s="75" t="s">
        <v>9</v>
      </c>
      <c r="B17" s="74" t="s">
        <v>59</v>
      </c>
      <c r="C17" s="74" t="s">
        <v>84</v>
      </c>
    </row>
    <row r="18" spans="1:3" x14ac:dyDescent="0.2">
      <c r="A18" s="78" t="s">
        <v>124</v>
      </c>
      <c r="B18" s="77" t="s">
        <v>125</v>
      </c>
      <c r="C18" s="74" t="s">
        <v>126</v>
      </c>
    </row>
    <row r="19" spans="1:3" x14ac:dyDescent="0.2">
      <c r="A19" s="76" t="s">
        <v>128</v>
      </c>
      <c r="B19" s="77" t="s">
        <v>129</v>
      </c>
      <c r="C19" s="74" t="s">
        <v>130</v>
      </c>
    </row>
    <row r="20" spans="1:3" x14ac:dyDescent="0.2">
      <c r="A20" s="75" t="s">
        <v>12</v>
      </c>
      <c r="B20" s="74" t="s">
        <v>77</v>
      </c>
      <c r="C20" s="74" t="s">
        <v>84</v>
      </c>
    </row>
    <row r="21" spans="1:3" x14ac:dyDescent="0.2">
      <c r="A21" s="78" t="s">
        <v>132</v>
      </c>
      <c r="B21" s="79" t="s">
        <v>133</v>
      </c>
      <c r="C21" s="74" t="s">
        <v>998</v>
      </c>
    </row>
    <row r="22" spans="1:3" x14ac:dyDescent="0.2">
      <c r="A22" s="76" t="s">
        <v>136</v>
      </c>
      <c r="B22" s="77" t="s">
        <v>999</v>
      </c>
      <c r="C22" s="74" t="s">
        <v>137</v>
      </c>
    </row>
    <row r="23" spans="1:3" x14ac:dyDescent="0.2">
      <c r="A23" s="75" t="s">
        <v>15</v>
      </c>
      <c r="B23" s="74" t="s">
        <v>59</v>
      </c>
      <c r="C23" s="74" t="s">
        <v>84</v>
      </c>
    </row>
    <row r="24" spans="1:3" x14ac:dyDescent="0.2">
      <c r="A24" s="76" t="s">
        <v>139</v>
      </c>
      <c r="B24" s="77" t="s">
        <v>140</v>
      </c>
      <c r="C24" s="74" t="s">
        <v>141</v>
      </c>
    </row>
    <row r="25" spans="1:3" x14ac:dyDescent="0.2">
      <c r="A25" s="76" t="s">
        <v>143</v>
      </c>
      <c r="B25" s="77" t="s">
        <v>144</v>
      </c>
      <c r="C25" s="74" t="s">
        <v>1000</v>
      </c>
    </row>
    <row r="26" spans="1:3" x14ac:dyDescent="0.2">
      <c r="A26" s="78" t="s">
        <v>1001</v>
      </c>
      <c r="B26" s="79" t="s">
        <v>148</v>
      </c>
      <c r="C26" s="74" t="s">
        <v>149</v>
      </c>
    </row>
    <row r="27" spans="1:3" x14ac:dyDescent="0.2">
      <c r="A27" s="76" t="s">
        <v>1002</v>
      </c>
      <c r="B27" s="77" t="s">
        <v>1003</v>
      </c>
      <c r="C27" s="74" t="s">
        <v>1004</v>
      </c>
    </row>
    <row r="28" spans="1:3" x14ac:dyDescent="0.2">
      <c r="A28" s="76" t="s">
        <v>151</v>
      </c>
      <c r="B28" s="77" t="s">
        <v>1005</v>
      </c>
      <c r="C28" s="74" t="s">
        <v>153</v>
      </c>
    </row>
    <row r="29" spans="1:3" x14ac:dyDescent="0.2">
      <c r="A29" s="76" t="s">
        <v>155</v>
      </c>
      <c r="B29" s="77" t="s">
        <v>156</v>
      </c>
      <c r="C29" s="74" t="s">
        <v>157</v>
      </c>
    </row>
    <row r="30" spans="1:3" x14ac:dyDescent="0.2">
      <c r="A30" s="75" t="s">
        <v>18</v>
      </c>
      <c r="B30" s="74" t="s">
        <v>64</v>
      </c>
      <c r="C30" s="74" t="s">
        <v>84</v>
      </c>
    </row>
    <row r="31" spans="1:3" x14ac:dyDescent="0.2">
      <c r="A31" s="76" t="s">
        <v>158</v>
      </c>
      <c r="B31" s="77" t="s">
        <v>159</v>
      </c>
      <c r="C31" s="74" t="s">
        <v>160</v>
      </c>
    </row>
    <row r="32" spans="1:3" x14ac:dyDescent="0.2">
      <c r="A32" s="76" t="s">
        <v>161</v>
      </c>
      <c r="B32" s="77" t="s">
        <v>162</v>
      </c>
      <c r="C32" s="74" t="s">
        <v>160</v>
      </c>
    </row>
    <row r="33" spans="1:3" x14ac:dyDescent="0.2">
      <c r="A33" s="76" t="s">
        <v>163</v>
      </c>
      <c r="B33" s="77" t="s">
        <v>1006</v>
      </c>
      <c r="C33" s="74" t="s">
        <v>165</v>
      </c>
    </row>
    <row r="34" spans="1:3" x14ac:dyDescent="0.2">
      <c r="A34" s="76" t="s">
        <v>166</v>
      </c>
      <c r="B34" s="77" t="s">
        <v>167</v>
      </c>
      <c r="C34" s="74" t="s">
        <v>168</v>
      </c>
    </row>
    <row r="35" spans="1:3" x14ac:dyDescent="0.2">
      <c r="A35" s="75" t="s">
        <v>21</v>
      </c>
      <c r="B35" s="74" t="s">
        <v>59</v>
      </c>
      <c r="C35" s="74" t="s">
        <v>84</v>
      </c>
    </row>
    <row r="36" spans="1:3" x14ac:dyDescent="0.2">
      <c r="A36" s="76" t="s">
        <v>169</v>
      </c>
      <c r="B36" s="77" t="s">
        <v>170</v>
      </c>
      <c r="C36" s="74" t="s">
        <v>1007</v>
      </c>
    </row>
    <row r="37" spans="1:3" x14ac:dyDescent="0.2">
      <c r="A37" s="76" t="s">
        <v>173</v>
      </c>
      <c r="B37" s="77" t="s">
        <v>174</v>
      </c>
      <c r="C37" s="74" t="s">
        <v>1008</v>
      </c>
    </row>
    <row r="38" spans="1:3" x14ac:dyDescent="0.2">
      <c r="A38" s="81" t="s">
        <v>177</v>
      </c>
      <c r="B38" s="74" t="s">
        <v>178</v>
      </c>
      <c r="C38" s="74" t="s">
        <v>179</v>
      </c>
    </row>
    <row r="39" spans="1:3" x14ac:dyDescent="0.2">
      <c r="A39" s="76" t="s">
        <v>181</v>
      </c>
      <c r="B39" s="77" t="s">
        <v>182</v>
      </c>
      <c r="C39" s="74" t="s">
        <v>183</v>
      </c>
    </row>
    <row r="40" spans="1:3" x14ac:dyDescent="0.2">
      <c r="A40" s="76" t="s">
        <v>1009</v>
      </c>
      <c r="B40" s="77" t="s">
        <v>1010</v>
      </c>
      <c r="C40" s="74" t="s">
        <v>1011</v>
      </c>
    </row>
    <row r="41" spans="1:3" x14ac:dyDescent="0.2">
      <c r="A41" s="76" t="s">
        <v>186</v>
      </c>
      <c r="B41" s="77" t="s">
        <v>187</v>
      </c>
      <c r="C41" s="74" t="s">
        <v>1007</v>
      </c>
    </row>
    <row r="42" spans="1:3" x14ac:dyDescent="0.2">
      <c r="A42" s="76" t="s">
        <v>190</v>
      </c>
      <c r="B42" s="77" t="s">
        <v>191</v>
      </c>
      <c r="C42" s="74" t="s">
        <v>192</v>
      </c>
    </row>
    <row r="43" spans="1:3" x14ac:dyDescent="0.2">
      <c r="A43" s="76" t="s">
        <v>194</v>
      </c>
      <c r="B43" s="77" t="s">
        <v>195</v>
      </c>
      <c r="C43" s="74" t="s">
        <v>192</v>
      </c>
    </row>
    <row r="44" spans="1:3" x14ac:dyDescent="0.2">
      <c r="A44" s="76" t="s">
        <v>198</v>
      </c>
      <c r="B44" s="77" t="s">
        <v>199</v>
      </c>
      <c r="C44" s="74" t="s">
        <v>200</v>
      </c>
    </row>
    <row r="45" spans="1:3" x14ac:dyDescent="0.2">
      <c r="A45" s="76" t="s">
        <v>202</v>
      </c>
      <c r="B45" s="77" t="s">
        <v>203</v>
      </c>
      <c r="C45" s="74"/>
    </row>
    <row r="46" spans="1:3" x14ac:dyDescent="0.2">
      <c r="A46" s="76" t="s">
        <v>206</v>
      </c>
      <c r="B46" s="77" t="s">
        <v>207</v>
      </c>
      <c r="C46" s="74" t="s">
        <v>1012</v>
      </c>
    </row>
    <row r="47" spans="1:3" x14ac:dyDescent="0.2">
      <c r="A47" s="81" t="s">
        <v>210</v>
      </c>
      <c r="B47" s="74" t="s">
        <v>211</v>
      </c>
      <c r="C47" s="74" t="s">
        <v>212</v>
      </c>
    </row>
    <row r="48" spans="1:3" x14ac:dyDescent="0.2">
      <c r="A48" s="75" t="s">
        <v>24</v>
      </c>
      <c r="B48" s="74" t="s">
        <v>59</v>
      </c>
      <c r="C48" s="74" t="s">
        <v>84</v>
      </c>
    </row>
    <row r="49" spans="1:3" x14ac:dyDescent="0.2">
      <c r="A49" s="76" t="s">
        <v>214</v>
      </c>
      <c r="B49" s="77" t="s">
        <v>215</v>
      </c>
      <c r="C49" s="74" t="s">
        <v>216</v>
      </c>
    </row>
    <row r="50" spans="1:3" x14ac:dyDescent="0.2">
      <c r="A50" s="76" t="s">
        <v>218</v>
      </c>
      <c r="B50" s="77" t="s">
        <v>219</v>
      </c>
      <c r="C50" s="74" t="s">
        <v>220</v>
      </c>
    </row>
    <row r="51" spans="1:3" x14ac:dyDescent="0.2">
      <c r="A51" s="78" t="s">
        <v>222</v>
      </c>
      <c r="B51" s="79" t="s">
        <v>223</v>
      </c>
      <c r="C51" s="74" t="s">
        <v>224</v>
      </c>
    </row>
    <row r="52" spans="1:3" x14ac:dyDescent="0.2">
      <c r="A52" s="76" t="s">
        <v>226</v>
      </c>
      <c r="B52" s="77" t="s">
        <v>227</v>
      </c>
      <c r="C52" s="74" t="s">
        <v>228</v>
      </c>
    </row>
    <row r="53" spans="1:3" x14ac:dyDescent="0.2">
      <c r="A53" s="76" t="s">
        <v>229</v>
      </c>
      <c r="B53" s="77" t="s">
        <v>230</v>
      </c>
      <c r="C53" s="74" t="s">
        <v>1013</v>
      </c>
    </row>
    <row r="54" spans="1:3" x14ac:dyDescent="0.2">
      <c r="A54" s="75" t="s">
        <v>27</v>
      </c>
      <c r="B54" s="74" t="s">
        <v>59</v>
      </c>
      <c r="C54" s="74" t="s">
        <v>84</v>
      </c>
    </row>
    <row r="55" spans="1:3" x14ac:dyDescent="0.2">
      <c r="A55" s="76" t="s">
        <v>233</v>
      </c>
      <c r="B55" s="77" t="s">
        <v>234</v>
      </c>
      <c r="C55" s="74" t="s">
        <v>235</v>
      </c>
    </row>
    <row r="56" spans="1:3" x14ac:dyDescent="0.2">
      <c r="A56" s="76" t="s">
        <v>237</v>
      </c>
      <c r="B56" s="77" t="s">
        <v>238</v>
      </c>
      <c r="C56" s="74" t="s">
        <v>239</v>
      </c>
    </row>
    <row r="57" spans="1:3" x14ac:dyDescent="0.2">
      <c r="A57" s="75" t="s">
        <v>30</v>
      </c>
      <c r="B57" s="74" t="s">
        <v>59</v>
      </c>
      <c r="C57" s="74" t="s">
        <v>84</v>
      </c>
    </row>
    <row r="58" spans="1:3" x14ac:dyDescent="0.2">
      <c r="A58" s="76" t="s">
        <v>241</v>
      </c>
      <c r="B58" s="77" t="s">
        <v>1014</v>
      </c>
      <c r="C58" s="74"/>
    </row>
    <row r="59" spans="1:3" x14ac:dyDescent="0.2">
      <c r="A59" s="76" t="s">
        <v>244</v>
      </c>
      <c r="B59" s="77" t="s">
        <v>245</v>
      </c>
      <c r="C59" s="74" t="s">
        <v>246</v>
      </c>
    </row>
    <row r="60" spans="1:3" x14ac:dyDescent="0.2">
      <c r="A60" s="76" t="s">
        <v>247</v>
      </c>
      <c r="B60" s="77" t="s">
        <v>248</v>
      </c>
      <c r="C60" s="74" t="s">
        <v>249</v>
      </c>
    </row>
    <row r="61" spans="1:3" x14ac:dyDescent="0.2">
      <c r="A61" s="76" t="s">
        <v>1015</v>
      </c>
      <c r="B61" s="77" t="s">
        <v>1016</v>
      </c>
      <c r="C61" s="74" t="s">
        <v>252</v>
      </c>
    </row>
    <row r="62" spans="1:3" x14ac:dyDescent="0.2">
      <c r="A62" s="76" t="s">
        <v>254</v>
      </c>
      <c r="B62" s="77" t="s">
        <v>1017</v>
      </c>
      <c r="C62" s="74" t="s">
        <v>256</v>
      </c>
    </row>
    <row r="63" spans="1:3" x14ac:dyDescent="0.2">
      <c r="A63" s="76" t="s">
        <v>258</v>
      </c>
      <c r="B63" s="77" t="s">
        <v>1014</v>
      </c>
      <c r="C63" s="74" t="s">
        <v>259</v>
      </c>
    </row>
    <row r="64" spans="1:3" x14ac:dyDescent="0.2">
      <c r="A64" s="76" t="s">
        <v>261</v>
      </c>
      <c r="B64" s="77" t="s">
        <v>1018</v>
      </c>
      <c r="C64" s="74" t="s">
        <v>263</v>
      </c>
    </row>
    <row r="65" spans="1:3" x14ac:dyDescent="0.2">
      <c r="A65" s="76" t="s">
        <v>265</v>
      </c>
      <c r="B65" s="77" t="s">
        <v>266</v>
      </c>
      <c r="C65" s="74" t="s">
        <v>267</v>
      </c>
    </row>
    <row r="66" spans="1:3" x14ac:dyDescent="0.2">
      <c r="A66" s="76" t="s">
        <v>268</v>
      </c>
      <c r="B66" s="77" t="s">
        <v>269</v>
      </c>
      <c r="C66" s="74" t="s">
        <v>270</v>
      </c>
    </row>
    <row r="67" spans="1:3" x14ac:dyDescent="0.2">
      <c r="A67" s="76" t="s">
        <v>271</v>
      </c>
      <c r="B67" s="77" t="s">
        <v>272</v>
      </c>
      <c r="C67" s="74"/>
    </row>
    <row r="68" spans="1:3" x14ac:dyDescent="0.2">
      <c r="A68" s="76" t="s">
        <v>275</v>
      </c>
      <c r="B68" s="77" t="s">
        <v>276</v>
      </c>
      <c r="C68" s="74"/>
    </row>
    <row r="69" spans="1:3" x14ac:dyDescent="0.2">
      <c r="A69" s="76" t="s">
        <v>279</v>
      </c>
      <c r="B69" s="77" t="s">
        <v>1019</v>
      </c>
      <c r="C69" s="74" t="s">
        <v>280</v>
      </c>
    </row>
    <row r="70" spans="1:3" x14ac:dyDescent="0.2">
      <c r="A70" s="76" t="s">
        <v>282</v>
      </c>
      <c r="B70" s="77" t="s">
        <v>1020</v>
      </c>
      <c r="C70" s="74" t="s">
        <v>284</v>
      </c>
    </row>
    <row r="71" spans="1:3" x14ac:dyDescent="0.2">
      <c r="A71" s="76" t="s">
        <v>286</v>
      </c>
      <c r="B71" s="77" t="s">
        <v>287</v>
      </c>
      <c r="C71" s="74" t="s">
        <v>288</v>
      </c>
    </row>
    <row r="72" spans="1:3" x14ac:dyDescent="0.2">
      <c r="A72" s="76" t="s">
        <v>290</v>
      </c>
      <c r="B72" s="77" t="s">
        <v>291</v>
      </c>
      <c r="C72" s="74" t="s">
        <v>1021</v>
      </c>
    </row>
    <row r="73" spans="1:3" x14ac:dyDescent="0.2">
      <c r="A73" s="76" t="s">
        <v>294</v>
      </c>
      <c r="B73" s="77" t="s">
        <v>295</v>
      </c>
      <c r="C73" s="74"/>
    </row>
    <row r="74" spans="1:3" x14ac:dyDescent="0.2">
      <c r="A74" s="81" t="s">
        <v>298</v>
      </c>
      <c r="B74" s="74" t="s">
        <v>1022</v>
      </c>
      <c r="C74" s="74" t="s">
        <v>299</v>
      </c>
    </row>
    <row r="75" spans="1:3" x14ac:dyDescent="0.2">
      <c r="A75" s="81" t="s">
        <v>301</v>
      </c>
      <c r="B75" s="74" t="s">
        <v>302</v>
      </c>
      <c r="C75" s="74" t="s">
        <v>303</v>
      </c>
    </row>
    <row r="76" spans="1:3" x14ac:dyDescent="0.2">
      <c r="A76" s="81" t="s">
        <v>305</v>
      </c>
      <c r="B76" s="74" t="s">
        <v>306</v>
      </c>
      <c r="C76" s="74"/>
    </row>
    <row r="77" spans="1:3" x14ac:dyDescent="0.2">
      <c r="A77" s="76" t="s">
        <v>309</v>
      </c>
      <c r="B77" s="77" t="s">
        <v>310</v>
      </c>
      <c r="C77" s="74" t="s">
        <v>311</v>
      </c>
    </row>
    <row r="78" spans="1:3" x14ac:dyDescent="0.2">
      <c r="A78" s="75" t="s">
        <v>32</v>
      </c>
      <c r="B78" s="74" t="s">
        <v>77</v>
      </c>
      <c r="C78" s="74" t="s">
        <v>84</v>
      </c>
    </row>
    <row r="79" spans="1:3" x14ac:dyDescent="0.2">
      <c r="A79" s="76" t="s">
        <v>313</v>
      </c>
      <c r="B79" s="77" t="s">
        <v>1023</v>
      </c>
      <c r="C79" s="74" t="s">
        <v>1024</v>
      </c>
    </row>
    <row r="80" spans="1:3" x14ac:dyDescent="0.2">
      <c r="A80" s="76" t="s">
        <v>316</v>
      </c>
      <c r="B80" s="77" t="s">
        <v>317</v>
      </c>
      <c r="C80" s="74" t="s">
        <v>318</v>
      </c>
    </row>
    <row r="81" spans="1:3" x14ac:dyDescent="0.2">
      <c r="A81" s="75" t="s">
        <v>34</v>
      </c>
      <c r="B81" s="74" t="s">
        <v>64</v>
      </c>
      <c r="C81" s="74" t="s">
        <v>84</v>
      </c>
    </row>
    <row r="82" spans="1:3" x14ac:dyDescent="0.2">
      <c r="A82" s="76" t="s">
        <v>319</v>
      </c>
      <c r="B82" s="77" t="s">
        <v>320</v>
      </c>
      <c r="C82" s="74" t="s">
        <v>1025</v>
      </c>
    </row>
    <row r="83" spans="1:3" x14ac:dyDescent="0.2">
      <c r="A83" s="76" t="s">
        <v>322</v>
      </c>
      <c r="B83" s="77" t="s">
        <v>323</v>
      </c>
      <c r="C83" s="74" t="s">
        <v>1026</v>
      </c>
    </row>
    <row r="84" spans="1:3" x14ac:dyDescent="0.2">
      <c r="A84" s="76" t="s">
        <v>325</v>
      </c>
      <c r="B84" s="77" t="s">
        <v>326</v>
      </c>
      <c r="C84" s="74" t="s">
        <v>327</v>
      </c>
    </row>
    <row r="85" spans="1:3" x14ac:dyDescent="0.2">
      <c r="A85" s="76" t="s">
        <v>328</v>
      </c>
      <c r="B85" s="77" t="s">
        <v>329</v>
      </c>
      <c r="C85" s="74" t="s">
        <v>330</v>
      </c>
    </row>
    <row r="86" spans="1:3" x14ac:dyDescent="0.2">
      <c r="A86" s="76" t="s">
        <v>1027</v>
      </c>
      <c r="B86" s="77" t="s">
        <v>1028</v>
      </c>
      <c r="C86" s="74" t="s">
        <v>334</v>
      </c>
    </row>
    <row r="87" spans="1:3" x14ac:dyDescent="0.2">
      <c r="A87" s="75" t="s">
        <v>36</v>
      </c>
      <c r="B87" s="74" t="s">
        <v>69</v>
      </c>
      <c r="C87" s="74" t="s">
        <v>84</v>
      </c>
    </row>
    <row r="88" spans="1:3" x14ac:dyDescent="0.2">
      <c r="A88" s="76" t="s">
        <v>1029</v>
      </c>
      <c r="B88" s="77" t="s">
        <v>1030</v>
      </c>
      <c r="C88" s="74" t="s">
        <v>338</v>
      </c>
    </row>
    <row r="89" spans="1:3" x14ac:dyDescent="0.2">
      <c r="A89" s="76" t="s">
        <v>339</v>
      </c>
      <c r="B89" s="77" t="s">
        <v>340</v>
      </c>
      <c r="C89" s="74" t="s">
        <v>341</v>
      </c>
    </row>
    <row r="90" spans="1:3" x14ac:dyDescent="0.2">
      <c r="A90" s="76" t="s">
        <v>1031</v>
      </c>
      <c r="B90" s="77" t="s">
        <v>343</v>
      </c>
      <c r="C90" s="74" t="s">
        <v>344</v>
      </c>
    </row>
    <row r="91" spans="1:3" x14ac:dyDescent="0.2">
      <c r="A91" s="76" t="s">
        <v>345</v>
      </c>
      <c r="B91" s="77" t="s">
        <v>346</v>
      </c>
      <c r="C91" s="74" t="s">
        <v>347</v>
      </c>
    </row>
    <row r="92" spans="1:3" x14ac:dyDescent="0.2">
      <c r="A92" s="76" t="s">
        <v>348</v>
      </c>
      <c r="B92" s="77" t="s">
        <v>349</v>
      </c>
      <c r="C92" s="74" t="s">
        <v>1032</v>
      </c>
    </row>
    <row r="93" spans="1:3" x14ac:dyDescent="0.2">
      <c r="A93" s="76" t="s">
        <v>351</v>
      </c>
      <c r="B93" s="77" t="s">
        <v>352</v>
      </c>
      <c r="C93" s="74" t="s">
        <v>353</v>
      </c>
    </row>
    <row r="94" spans="1:3" x14ac:dyDescent="0.2">
      <c r="A94" s="76" t="s">
        <v>354</v>
      </c>
      <c r="B94" s="77" t="s">
        <v>355</v>
      </c>
      <c r="C94" s="74" t="s">
        <v>356</v>
      </c>
    </row>
    <row r="95" spans="1:3" x14ac:dyDescent="0.2">
      <c r="A95" s="75" t="s">
        <v>38</v>
      </c>
      <c r="B95" s="74" t="s">
        <v>69</v>
      </c>
      <c r="C95" s="74" t="s">
        <v>84</v>
      </c>
    </row>
    <row r="96" spans="1:3" x14ac:dyDescent="0.2">
      <c r="A96" s="76" t="s">
        <v>357</v>
      </c>
      <c r="B96" s="77" t="s">
        <v>1033</v>
      </c>
      <c r="C96" s="74" t="s">
        <v>1034</v>
      </c>
    </row>
    <row r="97" spans="1:3" x14ac:dyDescent="0.2">
      <c r="A97" s="76" t="s">
        <v>360</v>
      </c>
      <c r="B97" s="77" t="s">
        <v>361</v>
      </c>
      <c r="C97" s="74" t="s">
        <v>362</v>
      </c>
    </row>
    <row r="98" spans="1:3" x14ac:dyDescent="0.2">
      <c r="A98" s="76" t="s">
        <v>364</v>
      </c>
      <c r="B98" s="77" t="s">
        <v>365</v>
      </c>
      <c r="C98" s="74" t="s">
        <v>366</v>
      </c>
    </row>
    <row r="99" spans="1:3" x14ac:dyDescent="0.2">
      <c r="A99" s="75" t="s">
        <v>40</v>
      </c>
      <c r="B99" s="74" t="s">
        <v>59</v>
      </c>
      <c r="C99" s="74" t="s">
        <v>84</v>
      </c>
    </row>
    <row r="100" spans="1:3" x14ac:dyDescent="0.2">
      <c r="A100" s="76" t="s">
        <v>367</v>
      </c>
      <c r="B100" s="77" t="s">
        <v>1035</v>
      </c>
      <c r="C100" s="74" t="s">
        <v>368</v>
      </c>
    </row>
    <row r="101" spans="1:3" x14ac:dyDescent="0.2">
      <c r="A101" s="76" t="s">
        <v>369</v>
      </c>
      <c r="B101" s="77" t="s">
        <v>370</v>
      </c>
      <c r="C101" s="74" t="s">
        <v>371</v>
      </c>
    </row>
    <row r="102" spans="1:3" x14ac:dyDescent="0.2">
      <c r="A102" s="76" t="s">
        <v>372</v>
      </c>
      <c r="B102" s="77" t="s">
        <v>373</v>
      </c>
      <c r="C102" s="74" t="s">
        <v>374</v>
      </c>
    </row>
    <row r="103" spans="1:3" x14ac:dyDescent="0.2">
      <c r="A103" s="75" t="s">
        <v>42</v>
      </c>
      <c r="B103" s="74" t="s">
        <v>69</v>
      </c>
      <c r="C103" s="74" t="s">
        <v>84</v>
      </c>
    </row>
    <row r="104" spans="1:3" x14ac:dyDescent="0.2">
      <c r="A104" s="76" t="s">
        <v>375</v>
      </c>
      <c r="B104" s="77" t="s">
        <v>376</v>
      </c>
      <c r="C104" s="74" t="s">
        <v>1036</v>
      </c>
    </row>
    <row r="105" spans="1:3" x14ac:dyDescent="0.2">
      <c r="A105" s="76" t="s">
        <v>378</v>
      </c>
      <c r="B105" s="77" t="s">
        <v>379</v>
      </c>
      <c r="C105" s="74" t="s">
        <v>380</v>
      </c>
    </row>
    <row r="106" spans="1:3" x14ac:dyDescent="0.2">
      <c r="A106" s="76" t="s">
        <v>381</v>
      </c>
      <c r="B106" s="77" t="s">
        <v>1037</v>
      </c>
      <c r="C106" s="74" t="s">
        <v>1038</v>
      </c>
    </row>
    <row r="107" spans="1:3" x14ac:dyDescent="0.2">
      <c r="A107" s="76" t="s">
        <v>384</v>
      </c>
      <c r="B107" s="77" t="s">
        <v>385</v>
      </c>
      <c r="C107" s="74" t="s">
        <v>386</v>
      </c>
    </row>
    <row r="108" spans="1:3" x14ac:dyDescent="0.2">
      <c r="A108" s="76" t="s">
        <v>387</v>
      </c>
      <c r="B108" s="77" t="s">
        <v>388</v>
      </c>
      <c r="C108" s="74" t="s">
        <v>389</v>
      </c>
    </row>
    <row r="109" spans="1:3" x14ac:dyDescent="0.2">
      <c r="A109" s="81" t="s">
        <v>390</v>
      </c>
      <c r="B109" s="74" t="s">
        <v>391</v>
      </c>
      <c r="C109" s="74" t="s">
        <v>392</v>
      </c>
    </row>
    <row r="110" spans="1:3" x14ac:dyDescent="0.2">
      <c r="A110" s="81" t="s">
        <v>393</v>
      </c>
      <c r="B110" s="74" t="s">
        <v>394</v>
      </c>
      <c r="C110" s="74" t="s">
        <v>395</v>
      </c>
    </row>
    <row r="111" spans="1:3" x14ac:dyDescent="0.2">
      <c r="A111" s="76" t="s">
        <v>1039</v>
      </c>
      <c r="B111" s="77" t="s">
        <v>1040</v>
      </c>
      <c r="C111" s="74" t="s">
        <v>1041</v>
      </c>
    </row>
    <row r="112" spans="1:3" x14ac:dyDescent="0.2">
      <c r="A112" s="75" t="s">
        <v>43</v>
      </c>
      <c r="B112" s="74" t="s">
        <v>69</v>
      </c>
      <c r="C112" s="74" t="s">
        <v>84</v>
      </c>
    </row>
    <row r="113" spans="1:3" x14ac:dyDescent="0.2">
      <c r="A113" s="76" t="s">
        <v>396</v>
      </c>
      <c r="B113" s="77" t="s">
        <v>1042</v>
      </c>
      <c r="C113" s="74" t="s">
        <v>1043</v>
      </c>
    </row>
    <row r="114" spans="1:3" x14ac:dyDescent="0.2">
      <c r="A114" s="76" t="s">
        <v>400</v>
      </c>
      <c r="B114" s="77" t="s">
        <v>401</v>
      </c>
      <c r="C114" s="74" t="s">
        <v>402</v>
      </c>
    </row>
    <row r="115" spans="1:3" x14ac:dyDescent="0.2">
      <c r="A115" s="76" t="s">
        <v>403</v>
      </c>
      <c r="B115" s="77" t="s">
        <v>404</v>
      </c>
      <c r="C115" s="74" t="s">
        <v>405</v>
      </c>
    </row>
    <row r="116" spans="1:3" x14ac:dyDescent="0.2">
      <c r="A116" s="81" t="s">
        <v>406</v>
      </c>
      <c r="B116" s="74" t="s">
        <v>407</v>
      </c>
      <c r="C116" s="74" t="s">
        <v>408</v>
      </c>
    </row>
    <row r="117" spans="1:3" x14ac:dyDescent="0.2">
      <c r="A117" s="81" t="s">
        <v>409</v>
      </c>
      <c r="B117" s="74" t="s">
        <v>410</v>
      </c>
      <c r="C117" s="74" t="s">
        <v>411</v>
      </c>
    </row>
    <row r="118" spans="1:3" x14ac:dyDescent="0.2">
      <c r="A118" s="75" t="s">
        <v>412</v>
      </c>
      <c r="B118" s="74" t="s">
        <v>59</v>
      </c>
      <c r="C118" s="74" t="s">
        <v>84</v>
      </c>
    </row>
    <row r="119" spans="1:3" x14ac:dyDescent="0.2">
      <c r="A119" s="76" t="s">
        <v>413</v>
      </c>
      <c r="B119" s="77" t="s">
        <v>414</v>
      </c>
      <c r="C119" s="74" t="s">
        <v>415</v>
      </c>
    </row>
    <row r="120" spans="1:3" x14ac:dyDescent="0.2">
      <c r="A120" s="76" t="s">
        <v>416</v>
      </c>
      <c r="B120" s="77" t="s">
        <v>417</v>
      </c>
      <c r="C120" s="74" t="s">
        <v>280</v>
      </c>
    </row>
    <row r="121" spans="1:3" x14ac:dyDescent="0.2">
      <c r="A121" s="76" t="s">
        <v>419</v>
      </c>
      <c r="B121" s="74" t="s">
        <v>1044</v>
      </c>
      <c r="C121" s="74" t="s">
        <v>421</v>
      </c>
    </row>
    <row r="122" spans="1:3" x14ac:dyDescent="0.2">
      <c r="A122" s="76" t="s">
        <v>422</v>
      </c>
      <c r="B122" s="77" t="s">
        <v>423</v>
      </c>
      <c r="C122" s="77" t="s">
        <v>424</v>
      </c>
    </row>
    <row r="123" spans="1:3" x14ac:dyDescent="0.2">
      <c r="A123" s="76" t="s">
        <v>425</v>
      </c>
      <c r="B123" s="77" t="s">
        <v>426</v>
      </c>
      <c r="C123" s="74" t="s">
        <v>1045</v>
      </c>
    </row>
    <row r="124" spans="1:3" x14ac:dyDescent="0.2">
      <c r="A124" s="76" t="s">
        <v>429</v>
      </c>
      <c r="B124" s="77" t="s">
        <v>1046</v>
      </c>
      <c r="C124" s="74" t="s">
        <v>430</v>
      </c>
    </row>
    <row r="125" spans="1:3" x14ac:dyDescent="0.2">
      <c r="A125" s="75" t="s">
        <v>45</v>
      </c>
      <c r="B125" s="74" t="s">
        <v>64</v>
      </c>
      <c r="C125" s="74" t="s">
        <v>84</v>
      </c>
    </row>
    <row r="126" spans="1:3" x14ac:dyDescent="0.2">
      <c r="A126" s="78" t="s">
        <v>431</v>
      </c>
      <c r="B126" s="77" t="s">
        <v>432</v>
      </c>
      <c r="C126" s="74" t="s">
        <v>433</v>
      </c>
    </row>
    <row r="127" spans="1:3" x14ac:dyDescent="0.2">
      <c r="A127" s="75" t="s">
        <v>46</v>
      </c>
      <c r="B127" s="74" t="s">
        <v>64</v>
      </c>
      <c r="C127" s="74" t="s">
        <v>84</v>
      </c>
    </row>
    <row r="128" spans="1:3" x14ac:dyDescent="0.2">
      <c r="A128" s="78" t="s">
        <v>434</v>
      </c>
      <c r="B128" s="79" t="s">
        <v>435</v>
      </c>
      <c r="C128" s="74" t="s">
        <v>436</v>
      </c>
    </row>
    <row r="129" spans="1:3" x14ac:dyDescent="0.2">
      <c r="A129" s="76" t="s">
        <v>437</v>
      </c>
      <c r="B129" s="77" t="s">
        <v>438</v>
      </c>
      <c r="C129" s="74" t="s">
        <v>439</v>
      </c>
    </row>
    <row r="130" spans="1:3" x14ac:dyDescent="0.2">
      <c r="A130" s="75" t="s">
        <v>47</v>
      </c>
      <c r="B130" s="74" t="s">
        <v>69</v>
      </c>
      <c r="C130" s="74" t="s">
        <v>84</v>
      </c>
    </row>
    <row r="131" spans="1:3" x14ac:dyDescent="0.2">
      <c r="A131" s="76" t="s">
        <v>440</v>
      </c>
      <c r="B131" s="77" t="s">
        <v>441</v>
      </c>
      <c r="C131" s="77"/>
    </row>
    <row r="132" spans="1:3" x14ac:dyDescent="0.2">
      <c r="A132" s="76" t="s">
        <v>443</v>
      </c>
      <c r="B132" s="77" t="s">
        <v>444</v>
      </c>
      <c r="C132" s="77" t="s">
        <v>445</v>
      </c>
    </row>
    <row r="133" spans="1:3" x14ac:dyDescent="0.2">
      <c r="A133" s="76" t="s">
        <v>446</v>
      </c>
      <c r="B133" s="77" t="s">
        <v>447</v>
      </c>
      <c r="C133" s="77" t="s">
        <v>448</v>
      </c>
    </row>
    <row r="134" spans="1:3" x14ac:dyDescent="0.2">
      <c r="A134" s="76" t="s">
        <v>449</v>
      </c>
      <c r="B134" s="77" t="s">
        <v>450</v>
      </c>
      <c r="C134" s="74" t="s">
        <v>451</v>
      </c>
    </row>
    <row r="135" spans="1:3" x14ac:dyDescent="0.2">
      <c r="A135" s="76" t="s">
        <v>452</v>
      </c>
      <c r="B135" s="77" t="s">
        <v>453</v>
      </c>
      <c r="C135" s="74" t="s">
        <v>454</v>
      </c>
    </row>
    <row r="136" spans="1:3" x14ac:dyDescent="0.2">
      <c r="A136" s="76" t="s">
        <v>455</v>
      </c>
      <c r="B136" s="77" t="s">
        <v>456</v>
      </c>
      <c r="C136" s="74" t="s">
        <v>457</v>
      </c>
    </row>
    <row r="137" spans="1:3" x14ac:dyDescent="0.2">
      <c r="A137" s="76" t="s">
        <v>458</v>
      </c>
      <c r="B137" s="77" t="s">
        <v>1047</v>
      </c>
      <c r="C137" s="74" t="s">
        <v>459</v>
      </c>
    </row>
    <row r="138" spans="1:3" x14ac:dyDescent="0.2">
      <c r="A138" s="76" t="s">
        <v>461</v>
      </c>
      <c r="B138" s="77" t="s">
        <v>462</v>
      </c>
      <c r="C138" s="74" t="s">
        <v>463</v>
      </c>
    </row>
    <row r="139" spans="1:3" x14ac:dyDescent="0.2">
      <c r="A139" s="76" t="s">
        <v>464</v>
      </c>
      <c r="B139" s="77" t="s">
        <v>465</v>
      </c>
      <c r="C139" s="74" t="s">
        <v>466</v>
      </c>
    </row>
    <row r="140" spans="1:3" x14ac:dyDescent="0.2">
      <c r="A140" s="76" t="s">
        <v>467</v>
      </c>
      <c r="B140" s="77" t="s">
        <v>468</v>
      </c>
      <c r="C140" s="74" t="s">
        <v>469</v>
      </c>
    </row>
    <row r="141" spans="1:3" x14ac:dyDescent="0.2">
      <c r="A141" s="76" t="s">
        <v>470</v>
      </c>
      <c r="B141" s="77" t="s">
        <v>471</v>
      </c>
      <c r="C141" s="82" t="s">
        <v>472</v>
      </c>
    </row>
    <row r="142" spans="1:3" x14ac:dyDescent="0.2">
      <c r="A142" s="81" t="s">
        <v>473</v>
      </c>
      <c r="B142" s="74" t="s">
        <v>474</v>
      </c>
      <c r="C142" s="74" t="s">
        <v>475</v>
      </c>
    </row>
    <row r="143" spans="1:3" x14ac:dyDescent="0.2">
      <c r="A143" s="81" t="s">
        <v>1048</v>
      </c>
      <c r="B143" s="74" t="s">
        <v>1049</v>
      </c>
      <c r="C143" s="74"/>
    </row>
    <row r="144" spans="1:3" x14ac:dyDescent="0.2">
      <c r="A144" s="81" t="s">
        <v>476</v>
      </c>
      <c r="B144" s="74" t="s">
        <v>1050</v>
      </c>
      <c r="C144" s="74"/>
    </row>
    <row r="145" spans="1:3" x14ac:dyDescent="0.2">
      <c r="A145" s="81" t="s">
        <v>478</v>
      </c>
      <c r="B145" s="74" t="s">
        <v>479</v>
      </c>
      <c r="C145" s="74"/>
    </row>
    <row r="146" spans="1:3" x14ac:dyDescent="0.2">
      <c r="A146" s="75" t="s">
        <v>48</v>
      </c>
      <c r="B146" s="74" t="s">
        <v>69</v>
      </c>
      <c r="C146" s="74" t="s">
        <v>84</v>
      </c>
    </row>
    <row r="147" spans="1:3" x14ac:dyDescent="0.2">
      <c r="A147" s="76" t="s">
        <v>577</v>
      </c>
      <c r="B147" s="77" t="s">
        <v>1051</v>
      </c>
      <c r="C147" s="74" t="s">
        <v>1052</v>
      </c>
    </row>
    <row r="148" spans="1:3" x14ac:dyDescent="0.2">
      <c r="A148" s="76" t="s">
        <v>481</v>
      </c>
      <c r="B148" s="77" t="s">
        <v>482</v>
      </c>
      <c r="C148" s="74" t="s">
        <v>483</v>
      </c>
    </row>
    <row r="149" spans="1:3" x14ac:dyDescent="0.2">
      <c r="A149" s="76" t="s">
        <v>484</v>
      </c>
      <c r="B149" s="77" t="s">
        <v>485</v>
      </c>
      <c r="C149" s="74" t="s">
        <v>486</v>
      </c>
    </row>
    <row r="150" spans="1:3" x14ac:dyDescent="0.2">
      <c r="A150" s="76" t="s">
        <v>487</v>
      </c>
      <c r="B150" s="77" t="s">
        <v>488</v>
      </c>
      <c r="C150" s="74" t="s">
        <v>489</v>
      </c>
    </row>
    <row r="151" spans="1:3" x14ac:dyDescent="0.2">
      <c r="A151" s="76" t="s">
        <v>490</v>
      </c>
      <c r="B151" s="77" t="s">
        <v>491</v>
      </c>
      <c r="C151" s="74" t="s">
        <v>1053</v>
      </c>
    </row>
    <row r="152" spans="1:3" x14ac:dyDescent="0.2">
      <c r="A152" s="76" t="s">
        <v>493</v>
      </c>
      <c r="B152" s="77" t="s">
        <v>494</v>
      </c>
      <c r="C152" s="74" t="s">
        <v>495</v>
      </c>
    </row>
    <row r="153" spans="1:3" x14ac:dyDescent="0.2">
      <c r="A153" s="76" t="s">
        <v>496</v>
      </c>
      <c r="B153" s="77" t="s">
        <v>497</v>
      </c>
      <c r="C153" s="74" t="s">
        <v>498</v>
      </c>
    </row>
    <row r="154" spans="1:3" x14ac:dyDescent="0.2">
      <c r="A154" s="75" t="s">
        <v>49</v>
      </c>
      <c r="B154" s="74" t="s">
        <v>77</v>
      </c>
      <c r="C154" s="74" t="s">
        <v>84</v>
      </c>
    </row>
    <row r="155" spans="1:3" x14ac:dyDescent="0.2">
      <c r="A155" s="76" t="s">
        <v>499</v>
      </c>
      <c r="B155" s="77" t="s">
        <v>1054</v>
      </c>
      <c r="C155" s="74" t="s">
        <v>500</v>
      </c>
    </row>
    <row r="156" spans="1:3" x14ac:dyDescent="0.2">
      <c r="A156" s="81" t="s">
        <v>503</v>
      </c>
      <c r="B156" s="74" t="s">
        <v>504</v>
      </c>
      <c r="C156" s="74" t="s">
        <v>505</v>
      </c>
    </row>
    <row r="157" spans="1:3" x14ac:dyDescent="0.2">
      <c r="A157" s="76" t="s">
        <v>507</v>
      </c>
      <c r="B157" s="77" t="s">
        <v>508</v>
      </c>
      <c r="C157" s="74" t="s">
        <v>509</v>
      </c>
    </row>
    <row r="158" spans="1:3" x14ac:dyDescent="0.2">
      <c r="A158" s="76" t="s">
        <v>511</v>
      </c>
      <c r="B158" s="77" t="s">
        <v>1055</v>
      </c>
      <c r="C158" s="74" t="s">
        <v>513</v>
      </c>
    </row>
    <row r="159" spans="1:3" x14ac:dyDescent="0.2">
      <c r="A159" s="81" t="s">
        <v>515</v>
      </c>
      <c r="B159" s="74" t="s">
        <v>1056</v>
      </c>
      <c r="C159" s="74" t="s">
        <v>517</v>
      </c>
    </row>
    <row r="160" spans="1:3" x14ac:dyDescent="0.2">
      <c r="A160" s="81" t="s">
        <v>519</v>
      </c>
      <c r="B160" s="74" t="s">
        <v>1057</v>
      </c>
      <c r="C160" s="74" t="s">
        <v>521</v>
      </c>
    </row>
    <row r="161" spans="1:3" x14ac:dyDescent="0.2">
      <c r="A161" s="76" t="s">
        <v>523</v>
      </c>
      <c r="B161" s="77" t="s">
        <v>524</v>
      </c>
      <c r="C161" s="74" t="s">
        <v>525</v>
      </c>
    </row>
    <row r="162" spans="1:3" x14ac:dyDescent="0.2">
      <c r="A162" s="75" t="s">
        <v>50</v>
      </c>
      <c r="B162" s="74" t="s">
        <v>77</v>
      </c>
      <c r="C162" s="74" t="s">
        <v>84</v>
      </c>
    </row>
    <row r="163" spans="1:3" x14ac:dyDescent="0.2">
      <c r="A163" s="76" t="s">
        <v>526</v>
      </c>
      <c r="B163" s="77" t="s">
        <v>527</v>
      </c>
      <c r="C163" s="74" t="s">
        <v>1058</v>
      </c>
    </row>
    <row r="164" spans="1:3" x14ac:dyDescent="0.2">
      <c r="A164" s="76" t="s">
        <v>529</v>
      </c>
      <c r="B164" s="77" t="s">
        <v>530</v>
      </c>
      <c r="C164" s="74" t="s">
        <v>528</v>
      </c>
    </row>
    <row r="165" spans="1:3" x14ac:dyDescent="0.2">
      <c r="A165" s="76" t="s">
        <v>533</v>
      </c>
      <c r="B165" s="77" t="s">
        <v>534</v>
      </c>
      <c r="C165" s="74" t="s">
        <v>535</v>
      </c>
    </row>
    <row r="166" spans="1:3" x14ac:dyDescent="0.2">
      <c r="A166" s="76" t="s">
        <v>537</v>
      </c>
      <c r="B166" s="77" t="s">
        <v>538</v>
      </c>
      <c r="C166" s="74" t="s">
        <v>539</v>
      </c>
    </row>
    <row r="167" spans="1:3" x14ac:dyDescent="0.2">
      <c r="A167" s="78" t="s">
        <v>541</v>
      </c>
      <c r="B167" s="79" t="s">
        <v>542</v>
      </c>
      <c r="C167" s="74" t="s">
        <v>543</v>
      </c>
    </row>
    <row r="168" spans="1:3" x14ac:dyDescent="0.2">
      <c r="A168" s="76" t="s">
        <v>545</v>
      </c>
      <c r="B168" s="77" t="s">
        <v>546</v>
      </c>
      <c r="C168" s="74" t="s">
        <v>547</v>
      </c>
    </row>
    <row r="169" spans="1:3" x14ac:dyDescent="0.2">
      <c r="A169" s="76" t="s">
        <v>549</v>
      </c>
      <c r="B169" s="77" t="s">
        <v>550</v>
      </c>
      <c r="C169" s="74" t="s">
        <v>1059</v>
      </c>
    </row>
    <row r="170" spans="1:3" x14ac:dyDescent="0.2">
      <c r="A170" s="76" t="s">
        <v>553</v>
      </c>
      <c r="B170" s="77" t="s">
        <v>554</v>
      </c>
      <c r="C170" s="74" t="s">
        <v>551</v>
      </c>
    </row>
    <row r="171" spans="1:3" x14ac:dyDescent="0.2">
      <c r="A171" s="75" t="s">
        <v>51</v>
      </c>
      <c r="B171" s="74" t="s">
        <v>59</v>
      </c>
      <c r="C171" s="74" t="s">
        <v>84</v>
      </c>
    </row>
    <row r="172" spans="1:3" x14ac:dyDescent="0.2">
      <c r="A172" s="76" t="s">
        <v>557</v>
      </c>
      <c r="B172" s="74" t="s">
        <v>558</v>
      </c>
      <c r="C172" s="74" t="s">
        <v>559</v>
      </c>
    </row>
    <row r="173" spans="1:3" x14ac:dyDescent="0.2">
      <c r="A173" s="76" t="s">
        <v>561</v>
      </c>
      <c r="B173" s="77" t="s">
        <v>562</v>
      </c>
      <c r="C173" s="74" t="s">
        <v>563</v>
      </c>
    </row>
    <row r="174" spans="1:3" x14ac:dyDescent="0.2">
      <c r="A174" s="76" t="s">
        <v>565</v>
      </c>
      <c r="B174" s="77" t="s">
        <v>566</v>
      </c>
      <c r="C174" s="74" t="s">
        <v>567</v>
      </c>
    </row>
    <row r="175" spans="1:3" x14ac:dyDescent="0.2">
      <c r="A175" s="75" t="s">
        <v>52</v>
      </c>
      <c r="B175" s="74" t="s">
        <v>69</v>
      </c>
      <c r="C175" s="74" t="s">
        <v>84</v>
      </c>
    </row>
    <row r="176" spans="1:3" x14ac:dyDescent="0.2">
      <c r="A176" s="76" t="s">
        <v>569</v>
      </c>
      <c r="B176" s="77" t="s">
        <v>570</v>
      </c>
      <c r="C176" s="77"/>
    </row>
    <row r="177" spans="1:3" x14ac:dyDescent="0.2">
      <c r="A177" s="76" t="s">
        <v>573</v>
      </c>
      <c r="B177" s="77" t="s">
        <v>574</v>
      </c>
      <c r="C177" s="77" t="s">
        <v>575</v>
      </c>
    </row>
    <row r="178" spans="1:3" x14ac:dyDescent="0.2">
      <c r="A178" s="76" t="s">
        <v>577</v>
      </c>
      <c r="B178" s="77" t="s">
        <v>578</v>
      </c>
      <c r="C178" s="77" t="s">
        <v>579</v>
      </c>
    </row>
    <row r="179" spans="1:3" x14ac:dyDescent="0.2">
      <c r="A179" s="76" t="s">
        <v>581</v>
      </c>
      <c r="B179" s="77" t="s">
        <v>582</v>
      </c>
      <c r="C179" s="74" t="s">
        <v>583</v>
      </c>
    </row>
    <row r="180" spans="1:3" x14ac:dyDescent="0.2">
      <c r="A180" s="76" t="s">
        <v>584</v>
      </c>
      <c r="B180" s="77" t="s">
        <v>585</v>
      </c>
      <c r="C180" s="74" t="s">
        <v>1060</v>
      </c>
    </row>
    <row r="181" spans="1:3" x14ac:dyDescent="0.2">
      <c r="A181" s="81" t="s">
        <v>587</v>
      </c>
      <c r="B181" s="74" t="s">
        <v>588</v>
      </c>
      <c r="C181" s="74" t="s">
        <v>589</v>
      </c>
    </row>
    <row r="182" spans="1:3" x14ac:dyDescent="0.2">
      <c r="A182" s="76" t="s">
        <v>591</v>
      </c>
      <c r="B182" s="77" t="s">
        <v>1061</v>
      </c>
      <c r="C182" s="74" t="s">
        <v>593</v>
      </c>
    </row>
    <row r="183" spans="1:3" x14ac:dyDescent="0.2">
      <c r="A183" s="76" t="s">
        <v>595</v>
      </c>
      <c r="B183" s="77" t="s">
        <v>596</v>
      </c>
      <c r="C183" s="74" t="s">
        <v>593</v>
      </c>
    </row>
    <row r="184" spans="1:3" x14ac:dyDescent="0.2">
      <c r="A184" s="81" t="s">
        <v>597</v>
      </c>
      <c r="B184" s="74" t="s">
        <v>598</v>
      </c>
      <c r="C184" s="74" t="s">
        <v>599</v>
      </c>
    </row>
    <row r="185" spans="1:3" x14ac:dyDescent="0.2">
      <c r="A185" s="76" t="s">
        <v>601</v>
      </c>
      <c r="B185" s="77" t="s">
        <v>602</v>
      </c>
      <c r="C185" s="74" t="s">
        <v>571</v>
      </c>
    </row>
    <row r="186" spans="1:3" x14ac:dyDescent="0.2">
      <c r="A186" s="76" t="s">
        <v>603</v>
      </c>
      <c r="B186" s="77" t="s">
        <v>604</v>
      </c>
      <c r="C186" s="74" t="s">
        <v>571</v>
      </c>
    </row>
    <row r="187" spans="1:3" x14ac:dyDescent="0.2">
      <c r="A187" s="76" t="s">
        <v>605</v>
      </c>
      <c r="B187" s="77" t="s">
        <v>606</v>
      </c>
      <c r="C187" s="74" t="s">
        <v>571</v>
      </c>
    </row>
    <row r="188" spans="1:3" x14ac:dyDescent="0.2">
      <c r="A188" s="76" t="s">
        <v>607</v>
      </c>
      <c r="B188" s="77" t="s">
        <v>608</v>
      </c>
      <c r="C188" s="74" t="s">
        <v>1062</v>
      </c>
    </row>
    <row r="189" spans="1:3" x14ac:dyDescent="0.2">
      <c r="A189" s="76" t="s">
        <v>609</v>
      </c>
      <c r="B189" s="77" t="s">
        <v>610</v>
      </c>
      <c r="C189" s="74" t="s">
        <v>571</v>
      </c>
    </row>
    <row r="190" spans="1:3" x14ac:dyDescent="0.2">
      <c r="A190" s="76" t="s">
        <v>611</v>
      </c>
      <c r="B190" s="77" t="s">
        <v>612</v>
      </c>
      <c r="C190" s="74" t="s">
        <v>571</v>
      </c>
    </row>
    <row r="191" spans="1:3" x14ac:dyDescent="0.2">
      <c r="A191" s="76" t="s">
        <v>613</v>
      </c>
      <c r="B191" s="77" t="s">
        <v>614</v>
      </c>
      <c r="C191" s="74"/>
    </row>
    <row r="192" spans="1:3" x14ac:dyDescent="0.2">
      <c r="A192" s="75" t="s">
        <v>53</v>
      </c>
      <c r="B192" s="74" t="s">
        <v>59</v>
      </c>
      <c r="C192" s="74" t="s">
        <v>84</v>
      </c>
    </row>
    <row r="193" spans="1:3" x14ac:dyDescent="0.2">
      <c r="A193" s="76" t="s">
        <v>615</v>
      </c>
      <c r="B193" s="77" t="s">
        <v>616</v>
      </c>
      <c r="C193" s="74" t="s">
        <v>617</v>
      </c>
    </row>
    <row r="194" spans="1:3" x14ac:dyDescent="0.2">
      <c r="A194" s="76" t="s">
        <v>618</v>
      </c>
      <c r="B194" s="77" t="s">
        <v>619</v>
      </c>
      <c r="C194" s="74" t="s">
        <v>620</v>
      </c>
    </row>
    <row r="195" spans="1:3" x14ac:dyDescent="0.2">
      <c r="A195" s="75" t="s">
        <v>54</v>
      </c>
      <c r="B195" s="74" t="s">
        <v>64</v>
      </c>
      <c r="C195" s="74" t="s">
        <v>84</v>
      </c>
    </row>
    <row r="196" spans="1:3" x14ac:dyDescent="0.2">
      <c r="A196" s="76" t="s">
        <v>621</v>
      </c>
      <c r="B196" s="77" t="s">
        <v>622</v>
      </c>
      <c r="C196" s="74" t="s">
        <v>1063</v>
      </c>
    </row>
    <row r="197" spans="1:3" x14ac:dyDescent="0.2">
      <c r="A197" s="76" t="s">
        <v>1064</v>
      </c>
      <c r="B197" s="77" t="s">
        <v>1065</v>
      </c>
      <c r="C197" s="74" t="s">
        <v>1066</v>
      </c>
    </row>
    <row r="198" spans="1:3" x14ac:dyDescent="0.2">
      <c r="A198" s="76" t="s">
        <v>625</v>
      </c>
      <c r="B198" s="77" t="s">
        <v>626</v>
      </c>
      <c r="C198" s="74" t="s">
        <v>627</v>
      </c>
    </row>
    <row r="199" spans="1:3" x14ac:dyDescent="0.2">
      <c r="A199" s="76" t="s">
        <v>629</v>
      </c>
      <c r="B199" s="77" t="s">
        <v>630</v>
      </c>
      <c r="C199" s="74" t="s">
        <v>631</v>
      </c>
    </row>
    <row r="200" spans="1:3" x14ac:dyDescent="0.2">
      <c r="A200" s="76" t="s">
        <v>632</v>
      </c>
      <c r="B200" s="77" t="s">
        <v>633</v>
      </c>
      <c r="C200" s="74" t="s">
        <v>634</v>
      </c>
    </row>
    <row r="201" spans="1:3" x14ac:dyDescent="0.2">
      <c r="A201" s="76" t="s">
        <v>635</v>
      </c>
      <c r="B201" s="77" t="s">
        <v>636</v>
      </c>
      <c r="C201" s="74" t="s">
        <v>1063</v>
      </c>
    </row>
    <row r="202" spans="1:3" x14ac:dyDescent="0.2">
      <c r="A202" s="76" t="s">
        <v>639</v>
      </c>
      <c r="B202" s="77" t="s">
        <v>640</v>
      </c>
      <c r="C202" s="74"/>
    </row>
    <row r="203" spans="1:3" x14ac:dyDescent="0.2">
      <c r="A203" s="76" t="s">
        <v>642</v>
      </c>
      <c r="B203" s="77" t="s">
        <v>643</v>
      </c>
      <c r="C203" s="74" t="s">
        <v>644</v>
      </c>
    </row>
    <row r="204" spans="1:3" x14ac:dyDescent="0.2">
      <c r="A204" s="76" t="s">
        <v>645</v>
      </c>
      <c r="B204" s="77" t="s">
        <v>646</v>
      </c>
      <c r="C204" s="74" t="s">
        <v>647</v>
      </c>
    </row>
    <row r="205" spans="1:3" x14ac:dyDescent="0.2">
      <c r="A205" s="76" t="s">
        <v>648</v>
      </c>
      <c r="B205" s="77" t="s">
        <v>649</v>
      </c>
      <c r="C205" s="74" t="s">
        <v>650</v>
      </c>
    </row>
    <row r="206" spans="1:3" x14ac:dyDescent="0.2">
      <c r="A206" s="76" t="s">
        <v>651</v>
      </c>
      <c r="B206" s="77" t="s">
        <v>652</v>
      </c>
      <c r="C206" s="74" t="s">
        <v>653</v>
      </c>
    </row>
    <row r="207" spans="1:3" x14ac:dyDescent="0.2">
      <c r="A207" s="76" t="s">
        <v>654</v>
      </c>
      <c r="B207" s="77" t="s">
        <v>655</v>
      </c>
      <c r="C207" s="74"/>
    </row>
    <row r="208" spans="1:3" x14ac:dyDescent="0.2">
      <c r="A208" s="75" t="s">
        <v>55</v>
      </c>
      <c r="B208" s="74" t="s">
        <v>64</v>
      </c>
      <c r="C208" s="74" t="s">
        <v>84</v>
      </c>
    </row>
    <row r="209" spans="1:3" x14ac:dyDescent="0.2">
      <c r="A209" s="81" t="s">
        <v>657</v>
      </c>
      <c r="B209" s="74" t="s">
        <v>658</v>
      </c>
      <c r="C209" s="74" t="s">
        <v>659</v>
      </c>
    </row>
    <row r="210" spans="1:3" x14ac:dyDescent="0.2">
      <c r="A210" s="76" t="s">
        <v>660</v>
      </c>
      <c r="B210" s="77" t="s">
        <v>661</v>
      </c>
      <c r="C210" s="74" t="s">
        <v>659</v>
      </c>
    </row>
    <row r="211" spans="1:3" x14ac:dyDescent="0.2">
      <c r="A211" s="76" t="s">
        <v>663</v>
      </c>
      <c r="B211" s="77" t="s">
        <v>664</v>
      </c>
      <c r="C211" s="74" t="s">
        <v>665</v>
      </c>
    </row>
    <row r="212" spans="1:3" x14ac:dyDescent="0.2">
      <c r="A212" s="76" t="s">
        <v>1067</v>
      </c>
      <c r="B212" s="77" t="s">
        <v>1068</v>
      </c>
      <c r="C212" s="74" t="s">
        <v>1069</v>
      </c>
    </row>
    <row r="213" spans="1:3" x14ac:dyDescent="0.2">
      <c r="A213" s="75" t="s">
        <v>56</v>
      </c>
      <c r="B213" s="74" t="s">
        <v>77</v>
      </c>
      <c r="C213" s="74" t="s">
        <v>84</v>
      </c>
    </row>
    <row r="214" spans="1:3" x14ac:dyDescent="0.2">
      <c r="A214" s="76" t="s">
        <v>666</v>
      </c>
      <c r="B214" s="77" t="s">
        <v>667</v>
      </c>
      <c r="C214" s="74" t="s">
        <v>668</v>
      </c>
    </row>
    <row r="215" spans="1:3" x14ac:dyDescent="0.2">
      <c r="A215" s="76" t="s">
        <v>670</v>
      </c>
      <c r="B215" s="77" t="s">
        <v>671</v>
      </c>
      <c r="C215" s="74" t="s">
        <v>672</v>
      </c>
    </row>
    <row r="216" spans="1:3" x14ac:dyDescent="0.2">
      <c r="A216" s="75" t="s">
        <v>674</v>
      </c>
      <c r="B216" s="74" t="s">
        <v>84</v>
      </c>
      <c r="C216" s="74" t="s">
        <v>84</v>
      </c>
    </row>
    <row r="217" spans="1:3" x14ac:dyDescent="0.2">
      <c r="A217" s="76" t="s">
        <v>675</v>
      </c>
      <c r="B217" s="77" t="s">
        <v>676</v>
      </c>
      <c r="C217" s="74" t="s">
        <v>677</v>
      </c>
    </row>
    <row r="218" spans="1:3" x14ac:dyDescent="0.2">
      <c r="A218" s="75" t="s">
        <v>58</v>
      </c>
      <c r="B218" s="74" t="s">
        <v>64</v>
      </c>
      <c r="C218" s="74" t="s">
        <v>84</v>
      </c>
    </row>
    <row r="219" spans="1:3" x14ac:dyDescent="0.2">
      <c r="A219" s="78" t="s">
        <v>1070</v>
      </c>
      <c r="B219" s="77" t="s">
        <v>1071</v>
      </c>
      <c r="C219" s="74" t="s">
        <v>1072</v>
      </c>
    </row>
    <row r="220" spans="1:3" x14ac:dyDescent="0.2">
      <c r="A220" s="78" t="s">
        <v>682</v>
      </c>
      <c r="B220" s="77" t="s">
        <v>683</v>
      </c>
      <c r="C220" s="74" t="s">
        <v>684</v>
      </c>
    </row>
    <row r="221" spans="1:3" x14ac:dyDescent="0.2">
      <c r="A221" s="78" t="s">
        <v>685</v>
      </c>
      <c r="B221" s="77" t="s">
        <v>686</v>
      </c>
      <c r="C221" s="74" t="s">
        <v>687</v>
      </c>
    </row>
    <row r="222" spans="1:3" x14ac:dyDescent="0.2">
      <c r="A222" s="78" t="s">
        <v>688</v>
      </c>
      <c r="B222" s="77" t="s">
        <v>689</v>
      </c>
      <c r="C222" s="74"/>
    </row>
    <row r="223" spans="1:3" x14ac:dyDescent="0.2">
      <c r="A223" s="78" t="s">
        <v>691</v>
      </c>
      <c r="B223" s="77" t="s">
        <v>692</v>
      </c>
      <c r="C223" s="74" t="s">
        <v>687</v>
      </c>
    </row>
    <row r="224" spans="1:3" x14ac:dyDescent="0.2">
      <c r="A224" s="78" t="s">
        <v>693</v>
      </c>
      <c r="B224" s="77" t="s">
        <v>694</v>
      </c>
      <c r="C224" s="74" t="s">
        <v>1073</v>
      </c>
    </row>
    <row r="225" spans="1:3" x14ac:dyDescent="0.2">
      <c r="A225" s="78" t="s">
        <v>697</v>
      </c>
      <c r="B225" s="77" t="s">
        <v>698</v>
      </c>
      <c r="C225" s="74" t="s">
        <v>699</v>
      </c>
    </row>
    <row r="226" spans="1:3" x14ac:dyDescent="0.2">
      <c r="A226" s="78" t="s">
        <v>700</v>
      </c>
      <c r="B226" s="77" t="s">
        <v>701</v>
      </c>
      <c r="C226" s="74" t="s">
        <v>702</v>
      </c>
    </row>
    <row r="227" spans="1:3" x14ac:dyDescent="0.2">
      <c r="A227" s="78" t="s">
        <v>703</v>
      </c>
      <c r="B227" s="77" t="s">
        <v>704</v>
      </c>
      <c r="C227" s="74" t="s">
        <v>705</v>
      </c>
    </row>
    <row r="228" spans="1:3" x14ac:dyDescent="0.2">
      <c r="A228" s="76" t="s">
        <v>706</v>
      </c>
      <c r="B228" s="77" t="s">
        <v>707</v>
      </c>
      <c r="C228" s="74" t="s">
        <v>708</v>
      </c>
    </row>
    <row r="229" spans="1:3" x14ac:dyDescent="0.2">
      <c r="A229" s="76" t="s">
        <v>709</v>
      </c>
      <c r="B229" s="77" t="s">
        <v>710</v>
      </c>
      <c r="C229" s="74" t="s">
        <v>711</v>
      </c>
    </row>
    <row r="230" spans="1:3" x14ac:dyDescent="0.2">
      <c r="A230" s="75" t="s">
        <v>60</v>
      </c>
      <c r="B230" s="74" t="s">
        <v>84</v>
      </c>
      <c r="C230" s="74" t="s">
        <v>84</v>
      </c>
    </row>
    <row r="231" spans="1:3" x14ac:dyDescent="0.2">
      <c r="A231" s="76" t="s">
        <v>712</v>
      </c>
      <c r="B231" s="77" t="s">
        <v>713</v>
      </c>
      <c r="C231" s="74" t="s">
        <v>714</v>
      </c>
    </row>
    <row r="232" spans="1:3" x14ac:dyDescent="0.2">
      <c r="A232" s="76" t="s">
        <v>712</v>
      </c>
      <c r="B232" s="77" t="s">
        <v>716</v>
      </c>
      <c r="C232" s="74" t="s">
        <v>1074</v>
      </c>
    </row>
    <row r="233" spans="1:3" x14ac:dyDescent="0.2">
      <c r="A233" s="76" t="s">
        <v>717</v>
      </c>
      <c r="B233" s="77" t="s">
        <v>1075</v>
      </c>
      <c r="C233" s="74" t="s">
        <v>719</v>
      </c>
    </row>
    <row r="234" spans="1:3" x14ac:dyDescent="0.2">
      <c r="A234" s="76" t="s">
        <v>717</v>
      </c>
      <c r="B234" s="77" t="s">
        <v>718</v>
      </c>
      <c r="C234" s="74"/>
    </row>
    <row r="235" spans="1:3" x14ac:dyDescent="0.2">
      <c r="A235" s="75" t="s">
        <v>61</v>
      </c>
      <c r="B235" s="74" t="s">
        <v>69</v>
      </c>
      <c r="C235" s="74" t="s">
        <v>84</v>
      </c>
    </row>
    <row r="236" spans="1:3" x14ac:dyDescent="0.2">
      <c r="A236" s="76" t="s">
        <v>720</v>
      </c>
      <c r="B236" s="77" t="s">
        <v>721</v>
      </c>
      <c r="C236" s="74" t="s">
        <v>722</v>
      </c>
    </row>
    <row r="237" spans="1:3" x14ac:dyDescent="0.2">
      <c r="A237" s="81" t="s">
        <v>723</v>
      </c>
      <c r="B237" s="74" t="s">
        <v>724</v>
      </c>
      <c r="C237" s="74" t="s">
        <v>725</v>
      </c>
    </row>
    <row r="238" spans="1:3" x14ac:dyDescent="0.2">
      <c r="A238" s="76" t="s">
        <v>727</v>
      </c>
      <c r="B238" s="77" t="s">
        <v>728</v>
      </c>
      <c r="C238" s="74" t="s">
        <v>729</v>
      </c>
    </row>
    <row r="239" spans="1:3" x14ac:dyDescent="0.2">
      <c r="A239" s="75" t="s">
        <v>62</v>
      </c>
      <c r="B239" s="74" t="s">
        <v>77</v>
      </c>
      <c r="C239" s="74" t="s">
        <v>84</v>
      </c>
    </row>
    <row r="240" spans="1:3" x14ac:dyDescent="0.2">
      <c r="A240" s="76" t="s">
        <v>731</v>
      </c>
      <c r="B240" s="77" t="s">
        <v>732</v>
      </c>
      <c r="C240" s="74" t="s">
        <v>733</v>
      </c>
    </row>
    <row r="241" spans="1:3" x14ac:dyDescent="0.2">
      <c r="A241" s="75" t="s">
        <v>66</v>
      </c>
      <c r="B241" s="74" t="s">
        <v>64</v>
      </c>
      <c r="C241" s="74" t="s">
        <v>84</v>
      </c>
    </row>
    <row r="242" spans="1:3" x14ac:dyDescent="0.2">
      <c r="A242" s="76" t="s">
        <v>735</v>
      </c>
      <c r="B242" s="77" t="s">
        <v>736</v>
      </c>
      <c r="C242" s="74"/>
    </row>
    <row r="243" spans="1:3" x14ac:dyDescent="0.2">
      <c r="A243" s="78" t="s">
        <v>739</v>
      </c>
      <c r="B243" s="79" t="s">
        <v>740</v>
      </c>
      <c r="C243" s="74" t="s">
        <v>741</v>
      </c>
    </row>
    <row r="244" spans="1:3" x14ac:dyDescent="0.2">
      <c r="A244" s="76" t="s">
        <v>743</v>
      </c>
      <c r="B244" s="77" t="s">
        <v>744</v>
      </c>
      <c r="C244" s="74" t="s">
        <v>745</v>
      </c>
    </row>
    <row r="245" spans="1:3" x14ac:dyDescent="0.2">
      <c r="A245" s="78" t="s">
        <v>747</v>
      </c>
      <c r="B245" s="79" t="s">
        <v>1076</v>
      </c>
      <c r="C245" s="80"/>
    </row>
    <row r="246" spans="1:3" x14ac:dyDescent="0.2">
      <c r="A246" s="76" t="s">
        <v>750</v>
      </c>
      <c r="B246" s="77" t="s">
        <v>751</v>
      </c>
      <c r="C246" s="74" t="s">
        <v>752</v>
      </c>
    </row>
    <row r="247" spans="1:3" x14ac:dyDescent="0.2">
      <c r="A247" s="76" t="s">
        <v>754</v>
      </c>
      <c r="B247" s="77" t="s">
        <v>755</v>
      </c>
      <c r="C247" s="74" t="s">
        <v>756</v>
      </c>
    </row>
    <row r="248" spans="1:3" x14ac:dyDescent="0.2">
      <c r="A248" s="75" t="s">
        <v>67</v>
      </c>
      <c r="B248" s="74" t="s">
        <v>77</v>
      </c>
      <c r="C248" s="74" t="s">
        <v>84</v>
      </c>
    </row>
    <row r="249" spans="1:3" x14ac:dyDescent="0.2">
      <c r="A249" s="76" t="s">
        <v>758</v>
      </c>
      <c r="B249" s="77" t="s">
        <v>759</v>
      </c>
      <c r="C249" s="74" t="s">
        <v>760</v>
      </c>
    </row>
    <row r="250" spans="1:3" x14ac:dyDescent="0.2">
      <c r="A250" s="78" t="s">
        <v>761</v>
      </c>
      <c r="B250" s="79" t="s">
        <v>762</v>
      </c>
      <c r="C250" s="74" t="s">
        <v>763</v>
      </c>
    </row>
    <row r="251" spans="1:3" x14ac:dyDescent="0.2">
      <c r="A251" s="78" t="s">
        <v>764</v>
      </c>
      <c r="B251" s="79" t="s">
        <v>1077</v>
      </c>
      <c r="C251" s="74" t="s">
        <v>766</v>
      </c>
    </row>
    <row r="252" spans="1:3" x14ac:dyDescent="0.2">
      <c r="A252" s="78" t="s">
        <v>767</v>
      </c>
      <c r="B252" s="79" t="s">
        <v>768</v>
      </c>
      <c r="C252" s="74" t="s">
        <v>769</v>
      </c>
    </row>
    <row r="253" spans="1:3" x14ac:dyDescent="0.2">
      <c r="A253" s="81" t="s">
        <v>771</v>
      </c>
      <c r="B253" s="74" t="s">
        <v>772</v>
      </c>
      <c r="C253" s="74" t="s">
        <v>773</v>
      </c>
    </row>
    <row r="254" spans="1:3" x14ac:dyDescent="0.2">
      <c r="A254" s="75" t="s">
        <v>68</v>
      </c>
      <c r="B254" s="74" t="s">
        <v>59</v>
      </c>
      <c r="C254" s="74" t="s">
        <v>84</v>
      </c>
    </row>
    <row r="255" spans="1:3" x14ac:dyDescent="0.2">
      <c r="A255" s="76" t="s">
        <v>774</v>
      </c>
      <c r="B255" s="74" t="s">
        <v>775</v>
      </c>
      <c r="C255" s="74" t="s">
        <v>776</v>
      </c>
    </row>
    <row r="256" spans="1:3" x14ac:dyDescent="0.2">
      <c r="A256" s="76" t="s">
        <v>778</v>
      </c>
      <c r="B256" s="77" t="s">
        <v>779</v>
      </c>
      <c r="C256" s="74" t="s">
        <v>145</v>
      </c>
    </row>
    <row r="257" spans="1:3" x14ac:dyDescent="0.2">
      <c r="A257" s="76" t="s">
        <v>781</v>
      </c>
      <c r="B257" s="77" t="s">
        <v>782</v>
      </c>
      <c r="C257" s="74" t="s">
        <v>145</v>
      </c>
    </row>
    <row r="258" spans="1:3" x14ac:dyDescent="0.2">
      <c r="A258" s="76" t="s">
        <v>784</v>
      </c>
      <c r="B258" s="77" t="s">
        <v>785</v>
      </c>
      <c r="C258" s="74" t="s">
        <v>145</v>
      </c>
    </row>
    <row r="259" spans="1:3" x14ac:dyDescent="0.2">
      <c r="A259" s="76" t="s">
        <v>787</v>
      </c>
      <c r="B259" s="77" t="s">
        <v>788</v>
      </c>
      <c r="C259" s="74" t="s">
        <v>789</v>
      </c>
    </row>
    <row r="260" spans="1:3" x14ac:dyDescent="0.2">
      <c r="A260" s="76" t="s">
        <v>790</v>
      </c>
      <c r="B260" s="77" t="s">
        <v>791</v>
      </c>
      <c r="C260" s="74" t="s">
        <v>792</v>
      </c>
    </row>
    <row r="261" spans="1:3" x14ac:dyDescent="0.2">
      <c r="A261" s="76" t="s">
        <v>794</v>
      </c>
      <c r="B261" s="77" t="s">
        <v>795</v>
      </c>
      <c r="C261" s="74" t="s">
        <v>796</v>
      </c>
    </row>
    <row r="262" spans="1:3" x14ac:dyDescent="0.2">
      <c r="A262" s="76" t="s">
        <v>797</v>
      </c>
      <c r="B262" s="77" t="s">
        <v>798</v>
      </c>
      <c r="C262" s="74"/>
    </row>
    <row r="263" spans="1:3" x14ac:dyDescent="0.2">
      <c r="A263" s="76" t="s">
        <v>800</v>
      </c>
      <c r="B263" s="77" t="s">
        <v>801</v>
      </c>
      <c r="C263" s="74"/>
    </row>
    <row r="264" spans="1:3" x14ac:dyDescent="0.2">
      <c r="A264" s="76" t="s">
        <v>804</v>
      </c>
      <c r="B264" s="77" t="s">
        <v>805</v>
      </c>
      <c r="C264" s="74" t="s">
        <v>806</v>
      </c>
    </row>
    <row r="265" spans="1:3" x14ac:dyDescent="0.2">
      <c r="A265" s="76" t="s">
        <v>808</v>
      </c>
      <c r="B265" s="77" t="s">
        <v>809</v>
      </c>
      <c r="C265" s="74" t="s">
        <v>810</v>
      </c>
    </row>
    <row r="266" spans="1:3" x14ac:dyDescent="0.2">
      <c r="A266" s="76" t="s">
        <v>812</v>
      </c>
      <c r="B266" s="77" t="s">
        <v>813</v>
      </c>
      <c r="C266" s="74" t="s">
        <v>814</v>
      </c>
    </row>
    <row r="267" spans="1:3" x14ac:dyDescent="0.2">
      <c r="A267" s="76" t="s">
        <v>815</v>
      </c>
      <c r="B267" s="77" t="s">
        <v>816</v>
      </c>
      <c r="C267" s="74" t="s">
        <v>817</v>
      </c>
    </row>
    <row r="268" spans="1:3" x14ac:dyDescent="0.2">
      <c r="A268" s="76" t="s">
        <v>819</v>
      </c>
      <c r="B268" s="77" t="s">
        <v>820</v>
      </c>
      <c r="C268" s="74" t="s">
        <v>821</v>
      </c>
    </row>
    <row r="269" spans="1:3" x14ac:dyDescent="0.2">
      <c r="A269" s="76" t="s">
        <v>823</v>
      </c>
      <c r="B269" s="77" t="s">
        <v>824</v>
      </c>
      <c r="C269" s="74" t="s">
        <v>1078</v>
      </c>
    </row>
    <row r="270" spans="1:3" x14ac:dyDescent="0.2">
      <c r="A270" s="76" t="s">
        <v>827</v>
      </c>
      <c r="B270" s="77" t="s">
        <v>828</v>
      </c>
      <c r="C270" s="74" t="s">
        <v>829</v>
      </c>
    </row>
    <row r="271" spans="1:3" x14ac:dyDescent="0.2">
      <c r="A271" s="75" t="s">
        <v>70</v>
      </c>
      <c r="B271" s="74" t="s">
        <v>77</v>
      </c>
      <c r="C271" s="74" t="s">
        <v>84</v>
      </c>
    </row>
    <row r="272" spans="1:3" x14ac:dyDescent="0.2">
      <c r="A272" s="76" t="s">
        <v>831</v>
      </c>
      <c r="B272" s="79" t="s">
        <v>832</v>
      </c>
      <c r="C272" s="74" t="s">
        <v>763</v>
      </c>
    </row>
    <row r="273" spans="1:3" x14ac:dyDescent="0.2">
      <c r="A273" s="76" t="s">
        <v>833</v>
      </c>
      <c r="B273" s="77" t="s">
        <v>834</v>
      </c>
      <c r="C273" s="74" t="s">
        <v>835</v>
      </c>
    </row>
    <row r="274" spans="1:3" x14ac:dyDescent="0.2">
      <c r="A274" s="76" t="s">
        <v>836</v>
      </c>
      <c r="B274" s="77" t="s">
        <v>837</v>
      </c>
      <c r="C274" s="74" t="s">
        <v>838</v>
      </c>
    </row>
    <row r="275" spans="1:3" x14ac:dyDescent="0.2">
      <c r="A275" s="76" t="s">
        <v>839</v>
      </c>
      <c r="B275" s="77" t="s">
        <v>840</v>
      </c>
      <c r="C275" s="74" t="s">
        <v>841</v>
      </c>
    </row>
    <row r="276" spans="1:3" x14ac:dyDescent="0.2">
      <c r="A276" s="75" t="s">
        <v>71</v>
      </c>
      <c r="B276" s="74" t="s">
        <v>64</v>
      </c>
      <c r="C276" s="74" t="s">
        <v>84</v>
      </c>
    </row>
    <row r="277" spans="1:3" x14ac:dyDescent="0.2">
      <c r="A277" s="81" t="s">
        <v>843</v>
      </c>
      <c r="B277" s="74" t="s">
        <v>844</v>
      </c>
      <c r="C277" s="74"/>
    </row>
    <row r="278" spans="1:3" x14ac:dyDescent="0.2">
      <c r="A278" s="76" t="s">
        <v>847</v>
      </c>
      <c r="B278" s="77" t="s">
        <v>848</v>
      </c>
      <c r="C278" s="74" t="s">
        <v>849</v>
      </c>
    </row>
    <row r="279" spans="1:3" x14ac:dyDescent="0.2">
      <c r="A279" s="76" t="s">
        <v>851</v>
      </c>
      <c r="B279" s="77" t="s">
        <v>852</v>
      </c>
      <c r="C279" s="74" t="s">
        <v>853</v>
      </c>
    </row>
    <row r="280" spans="1:3" x14ac:dyDescent="0.2">
      <c r="A280" s="81" t="s">
        <v>855</v>
      </c>
      <c r="B280" s="74" t="s">
        <v>856</v>
      </c>
      <c r="C280" s="74" t="s">
        <v>857</v>
      </c>
    </row>
    <row r="281" spans="1:3" x14ac:dyDescent="0.2">
      <c r="A281" s="81" t="s">
        <v>858</v>
      </c>
      <c r="B281" s="74" t="s">
        <v>859</v>
      </c>
      <c r="C281" s="74" t="s">
        <v>860</v>
      </c>
    </row>
    <row r="282" spans="1:3" x14ac:dyDescent="0.2">
      <c r="A282" s="81" t="s">
        <v>861</v>
      </c>
      <c r="B282" s="74" t="s">
        <v>862</v>
      </c>
      <c r="C282" s="74" t="s">
        <v>1079</v>
      </c>
    </row>
    <row r="283" spans="1:3" x14ac:dyDescent="0.2">
      <c r="A283" s="81" t="s">
        <v>863</v>
      </c>
      <c r="B283" s="74" t="s">
        <v>864</v>
      </c>
      <c r="C283" s="74" t="s">
        <v>865</v>
      </c>
    </row>
    <row r="284" spans="1:3" x14ac:dyDescent="0.2">
      <c r="A284" s="81" t="s">
        <v>866</v>
      </c>
      <c r="B284" s="74" t="s">
        <v>867</v>
      </c>
      <c r="C284" s="74"/>
    </row>
    <row r="285" spans="1:3" x14ac:dyDescent="0.2">
      <c r="A285" s="76" t="s">
        <v>869</v>
      </c>
      <c r="B285" s="77" t="s">
        <v>870</v>
      </c>
      <c r="C285" s="74" t="s">
        <v>871</v>
      </c>
    </row>
    <row r="286" spans="1:3" x14ac:dyDescent="0.2">
      <c r="A286" s="81" t="s">
        <v>873</v>
      </c>
      <c r="B286" s="74" t="s">
        <v>874</v>
      </c>
      <c r="C286" s="74" t="s">
        <v>875</v>
      </c>
    </row>
    <row r="287" spans="1:3" x14ac:dyDescent="0.2">
      <c r="A287" s="81" t="s">
        <v>1080</v>
      </c>
      <c r="B287" s="74" t="s">
        <v>1081</v>
      </c>
      <c r="C287" s="74"/>
    </row>
    <row r="288" spans="1:3" x14ac:dyDescent="0.2">
      <c r="A288" s="81" t="s">
        <v>877</v>
      </c>
      <c r="B288" s="74" t="s">
        <v>878</v>
      </c>
      <c r="C288" s="74" t="s">
        <v>879</v>
      </c>
    </row>
    <row r="289" spans="1:3" x14ac:dyDescent="0.2">
      <c r="A289" s="81" t="s">
        <v>881</v>
      </c>
      <c r="B289" s="74" t="s">
        <v>882</v>
      </c>
      <c r="C289" s="74" t="s">
        <v>883</v>
      </c>
    </row>
    <row r="290" spans="1:3" x14ac:dyDescent="0.2">
      <c r="A290" s="76" t="s">
        <v>885</v>
      </c>
      <c r="B290" s="77" t="s">
        <v>886</v>
      </c>
      <c r="C290" s="74"/>
    </row>
    <row r="291" spans="1:3" x14ac:dyDescent="0.2">
      <c r="A291" s="76" t="s">
        <v>889</v>
      </c>
      <c r="B291" s="77" t="s">
        <v>890</v>
      </c>
      <c r="C291" s="74" t="s">
        <v>1082</v>
      </c>
    </row>
    <row r="292" spans="1:3" x14ac:dyDescent="0.2">
      <c r="A292" s="76" t="s">
        <v>892</v>
      </c>
      <c r="B292" s="77" t="s">
        <v>893</v>
      </c>
      <c r="C292" s="74" t="s">
        <v>894</v>
      </c>
    </row>
    <row r="293" spans="1:3" x14ac:dyDescent="0.2">
      <c r="A293" s="81" t="s">
        <v>896</v>
      </c>
      <c r="B293" s="74" t="s">
        <v>897</v>
      </c>
      <c r="C293" s="74" t="s">
        <v>898</v>
      </c>
    </row>
    <row r="294" spans="1:3" x14ac:dyDescent="0.2">
      <c r="A294" s="75" t="s">
        <v>72</v>
      </c>
      <c r="B294" s="74" t="s">
        <v>64</v>
      </c>
      <c r="C294" s="74" t="s">
        <v>84</v>
      </c>
    </row>
    <row r="295" spans="1:3" x14ac:dyDescent="0.2">
      <c r="A295" s="81" t="s">
        <v>900</v>
      </c>
      <c r="B295" s="77" t="s">
        <v>901</v>
      </c>
      <c r="C295" s="74" t="s">
        <v>902</v>
      </c>
    </row>
    <row r="296" spans="1:3" x14ac:dyDescent="0.2">
      <c r="A296" s="76" t="s">
        <v>904</v>
      </c>
      <c r="B296" s="77" t="s">
        <v>905</v>
      </c>
      <c r="C296" s="74" t="s">
        <v>906</v>
      </c>
    </row>
    <row r="297" spans="1:3" x14ac:dyDescent="0.2">
      <c r="A297" s="76" t="s">
        <v>908</v>
      </c>
      <c r="B297" s="77" t="s">
        <v>909</v>
      </c>
      <c r="C297" s="74" t="s">
        <v>910</v>
      </c>
    </row>
    <row r="298" spans="1:3" x14ac:dyDescent="0.2">
      <c r="A298" s="76" t="s">
        <v>912</v>
      </c>
      <c r="B298" s="77" t="s">
        <v>913</v>
      </c>
      <c r="C298" s="74" t="s">
        <v>914</v>
      </c>
    </row>
    <row r="299" spans="1:3" x14ac:dyDescent="0.2">
      <c r="A299" s="76" t="s">
        <v>915</v>
      </c>
      <c r="B299" s="77" t="s">
        <v>916</v>
      </c>
      <c r="C299" s="74" t="s">
        <v>917</v>
      </c>
    </row>
    <row r="300" spans="1:3" x14ac:dyDescent="0.2">
      <c r="A300" s="75" t="s">
        <v>73</v>
      </c>
      <c r="B300" s="74" t="s">
        <v>77</v>
      </c>
      <c r="C300" s="83" t="s">
        <v>84</v>
      </c>
    </row>
    <row r="301" spans="1:3" x14ac:dyDescent="0.2">
      <c r="A301" s="76" t="s">
        <v>918</v>
      </c>
      <c r="B301" s="77" t="s">
        <v>919</v>
      </c>
      <c r="C301" s="74" t="s">
        <v>318</v>
      </c>
    </row>
    <row r="302" spans="1:3" x14ac:dyDescent="0.2">
      <c r="A302" s="81" t="s">
        <v>922</v>
      </c>
      <c r="B302" s="77" t="s">
        <v>923</v>
      </c>
      <c r="C302" s="74" t="s">
        <v>318</v>
      </c>
    </row>
    <row r="303" spans="1:3" x14ac:dyDescent="0.2">
      <c r="A303" s="76" t="s">
        <v>924</v>
      </c>
      <c r="B303" s="77" t="s">
        <v>925</v>
      </c>
      <c r="C303" s="74" t="s">
        <v>318</v>
      </c>
    </row>
    <row r="304" spans="1:3" x14ac:dyDescent="0.2">
      <c r="A304" s="76" t="s">
        <v>926</v>
      </c>
      <c r="B304" s="77" t="s">
        <v>927</v>
      </c>
      <c r="C304" s="74" t="s">
        <v>318</v>
      </c>
    </row>
    <row r="305" spans="1:3" x14ac:dyDescent="0.2">
      <c r="A305" s="76" t="s">
        <v>928</v>
      </c>
      <c r="B305" s="77" t="s">
        <v>929</v>
      </c>
      <c r="C305" s="74" t="s">
        <v>318</v>
      </c>
    </row>
    <row r="306" spans="1:3" x14ac:dyDescent="0.2">
      <c r="A306" s="76" t="s">
        <v>930</v>
      </c>
      <c r="B306" s="77" t="s">
        <v>931</v>
      </c>
      <c r="C306" s="74" t="s">
        <v>932</v>
      </c>
    </row>
    <row r="307" spans="1:3" x14ac:dyDescent="0.2">
      <c r="A307" s="76" t="s">
        <v>933</v>
      </c>
      <c r="B307" s="77" t="s">
        <v>934</v>
      </c>
      <c r="C307" s="74" t="s">
        <v>935</v>
      </c>
    </row>
    <row r="308" spans="1:3" x14ac:dyDescent="0.2">
      <c r="A308" s="75" t="s">
        <v>936</v>
      </c>
      <c r="B308" s="74" t="s">
        <v>69</v>
      </c>
      <c r="C308" s="83" t="s">
        <v>84</v>
      </c>
    </row>
    <row r="309" spans="1:3" x14ac:dyDescent="0.2">
      <c r="A309" s="76" t="s">
        <v>937</v>
      </c>
      <c r="B309" s="77" t="s">
        <v>1083</v>
      </c>
      <c r="C309" s="74" t="s">
        <v>938</v>
      </c>
    </row>
    <row r="310" spans="1:3" x14ac:dyDescent="0.2">
      <c r="A310" s="76" t="s">
        <v>939</v>
      </c>
      <c r="B310" s="77" t="s">
        <v>1084</v>
      </c>
      <c r="C310" s="74" t="s">
        <v>940</v>
      </c>
    </row>
    <row r="311" spans="1:3" x14ac:dyDescent="0.2">
      <c r="A311" s="76" t="s">
        <v>941</v>
      </c>
      <c r="B311" s="77" t="s">
        <v>942</v>
      </c>
      <c r="C311" s="74" t="s">
        <v>943</v>
      </c>
    </row>
    <row r="312" spans="1:3" x14ac:dyDescent="0.2">
      <c r="A312" s="76" t="s">
        <v>944</v>
      </c>
      <c r="B312" s="77" t="s">
        <v>945</v>
      </c>
      <c r="C312" s="74" t="s">
        <v>946</v>
      </c>
    </row>
    <row r="313" spans="1:3" x14ac:dyDescent="0.2">
      <c r="A313" s="76" t="s">
        <v>948</v>
      </c>
      <c r="B313" s="77" t="s">
        <v>949</v>
      </c>
      <c r="C313" s="74" t="s">
        <v>1085</v>
      </c>
    </row>
    <row r="314" spans="1:3" x14ac:dyDescent="0.2">
      <c r="A314" s="76" t="s">
        <v>950</v>
      </c>
      <c r="B314" s="77" t="s">
        <v>951</v>
      </c>
      <c r="C314" s="74" t="s">
        <v>1086</v>
      </c>
    </row>
    <row r="315" spans="1:3" x14ac:dyDescent="0.2">
      <c r="A315" s="76" t="s">
        <v>952</v>
      </c>
      <c r="B315" s="77" t="s">
        <v>953</v>
      </c>
      <c r="C315" s="74"/>
    </row>
    <row r="316" spans="1:3" x14ac:dyDescent="0.2">
      <c r="A316" s="75" t="s">
        <v>76</v>
      </c>
      <c r="B316" s="74" t="s">
        <v>77</v>
      </c>
      <c r="C316" s="83" t="s">
        <v>84</v>
      </c>
    </row>
    <row r="317" spans="1:3" x14ac:dyDescent="0.2">
      <c r="A317" s="76" t="s">
        <v>954</v>
      </c>
      <c r="B317" s="77" t="s">
        <v>955</v>
      </c>
      <c r="C317" s="74" t="s">
        <v>318</v>
      </c>
    </row>
    <row r="318" spans="1:3" x14ac:dyDescent="0.2">
      <c r="A318" s="76" t="s">
        <v>956</v>
      </c>
      <c r="B318" s="77" t="s">
        <v>957</v>
      </c>
      <c r="C318" s="74" t="s">
        <v>958</v>
      </c>
    </row>
    <row r="319" spans="1:3" x14ac:dyDescent="0.2">
      <c r="A319" s="75" t="s">
        <v>78</v>
      </c>
      <c r="B319" s="74" t="s">
        <v>69</v>
      </c>
      <c r="C319" s="83" t="s">
        <v>84</v>
      </c>
    </row>
    <row r="320" spans="1:3" x14ac:dyDescent="0.2">
      <c r="A320" s="81" t="s">
        <v>959</v>
      </c>
      <c r="B320" s="74" t="s">
        <v>960</v>
      </c>
      <c r="C320" s="74" t="s">
        <v>1087</v>
      </c>
    </row>
    <row r="321" spans="1:3" x14ac:dyDescent="0.2">
      <c r="A321" s="76" t="s">
        <v>962</v>
      </c>
      <c r="B321" s="77" t="s">
        <v>963</v>
      </c>
      <c r="C321" s="74" t="s">
        <v>964</v>
      </c>
    </row>
    <row r="322" spans="1:3" x14ac:dyDescent="0.2">
      <c r="A322" s="81" t="s">
        <v>965</v>
      </c>
      <c r="B322" s="74" t="s">
        <v>966</v>
      </c>
      <c r="C322" s="74" t="s">
        <v>967</v>
      </c>
    </row>
    <row r="323" spans="1:3" x14ac:dyDescent="0.2">
      <c r="A323" s="76" t="s">
        <v>968</v>
      </c>
      <c r="B323" s="77" t="s">
        <v>969</v>
      </c>
      <c r="C323" s="74" t="s">
        <v>970</v>
      </c>
    </row>
    <row r="324" spans="1:3" x14ac:dyDescent="0.2">
      <c r="A324" s="76" t="s">
        <v>971</v>
      </c>
      <c r="B324" s="77" t="s">
        <v>972</v>
      </c>
      <c r="C324" s="74" t="s">
        <v>489</v>
      </c>
    </row>
    <row r="325" spans="1:3" x14ac:dyDescent="0.2">
      <c r="A325" s="75" t="s">
        <v>974</v>
      </c>
      <c r="B325" s="74" t="s">
        <v>64</v>
      </c>
      <c r="C325" s="83" t="s">
        <v>84</v>
      </c>
    </row>
    <row r="326" spans="1:3" x14ac:dyDescent="0.2">
      <c r="A326" s="76" t="s">
        <v>975</v>
      </c>
      <c r="B326" s="77" t="s">
        <v>976</v>
      </c>
      <c r="C326" s="74" t="s">
        <v>977</v>
      </c>
    </row>
    <row r="327" spans="1:3" x14ac:dyDescent="0.2">
      <c r="A327" s="76" t="s">
        <v>979</v>
      </c>
      <c r="B327" s="77" t="s">
        <v>980</v>
      </c>
      <c r="C327" s="74" t="s">
        <v>977</v>
      </c>
    </row>
    <row r="328" spans="1:3" x14ac:dyDescent="0.2">
      <c r="A328" s="76" t="s">
        <v>981</v>
      </c>
      <c r="B328" s="77" t="s">
        <v>982</v>
      </c>
      <c r="C328" s="74" t="s">
        <v>977</v>
      </c>
    </row>
    <row r="329" spans="1:3" x14ac:dyDescent="0.2">
      <c r="A329" s="76" t="s">
        <v>983</v>
      </c>
      <c r="B329" s="77" t="s">
        <v>984</v>
      </c>
      <c r="C329" s="74" t="s">
        <v>977</v>
      </c>
    </row>
    <row r="330" spans="1:3" x14ac:dyDescent="0.2">
      <c r="A330" s="76" t="s">
        <v>985</v>
      </c>
      <c r="B330" s="77" t="s">
        <v>986</v>
      </c>
      <c r="C330" s="74" t="s">
        <v>977</v>
      </c>
    </row>
    <row r="331" spans="1:3" x14ac:dyDescent="0.2">
      <c r="A331" s="84" t="s">
        <v>987</v>
      </c>
      <c r="B331" s="77" t="s">
        <v>988</v>
      </c>
      <c r="C331" s="87" t="s">
        <v>989</v>
      </c>
    </row>
    <row r="332" spans="1:3" x14ac:dyDescent="0.2">
      <c r="A332" s="76" t="s">
        <v>335</v>
      </c>
      <c r="B332" s="77" t="s">
        <v>991</v>
      </c>
      <c r="C332" s="74" t="s">
        <v>992</v>
      </c>
    </row>
    <row r="333" spans="1:3" x14ac:dyDescent="0.2">
      <c r="A333" s="76" t="s">
        <v>993</v>
      </c>
      <c r="B333" s="77" t="s">
        <v>994</v>
      </c>
      <c r="C333" s="74" t="s">
        <v>995</v>
      </c>
    </row>
  </sheetData>
  <hyperlinks>
    <hyperlink ref="C141" r:id="rId1" xr:uid="{F5AF6BBA-60F7-4EFD-9512-8E9D2C18C607}"/>
    <hyperlink ref="B330" r:id="rId2" xr:uid="{8766234E-7D84-42BE-BCB7-B792F71B18C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2E7F1-56CD-437A-8594-77D6E585D01F}">
  <sheetPr codeName="Sheet4">
    <tabColor rgb="FFD583DE"/>
  </sheetPr>
  <dimension ref="A1:AC1568"/>
  <sheetViews>
    <sheetView workbookViewId="0">
      <pane ySplit="1" topLeftCell="A1559" activePane="bottomLeft" state="frozen"/>
      <selection pane="bottomLeft" activeCell="G1554" sqref="G1554"/>
    </sheetView>
  </sheetViews>
  <sheetFormatPr baseColWidth="10" defaultColWidth="9.1640625" defaultRowHeight="15" customHeight="1" x14ac:dyDescent="0.2"/>
  <cols>
    <col min="1" max="1" width="11.6640625" style="21" bestFit="1" customWidth="1"/>
    <col min="2" max="2" width="64.1640625" style="21" bestFit="1" customWidth="1"/>
    <col min="3" max="4" width="13" style="21" customWidth="1"/>
    <col min="5" max="6" width="24.5" style="21" customWidth="1"/>
    <col min="7" max="7" width="21.5" style="21" bestFit="1" customWidth="1"/>
    <col min="8" max="8" width="32.5" style="21" bestFit="1" customWidth="1"/>
    <col min="9" max="10" width="9.1640625" style="21"/>
    <col min="11" max="11" width="21.33203125" style="21" bestFit="1" customWidth="1"/>
    <col min="12" max="12" width="17" style="21" bestFit="1" customWidth="1"/>
    <col min="13" max="13" width="18.6640625" style="21" bestFit="1" customWidth="1"/>
    <col min="14" max="14" width="21.1640625" style="21" bestFit="1" customWidth="1"/>
    <col min="15" max="15" width="17.33203125" style="21" bestFit="1" customWidth="1"/>
    <col min="16" max="16" width="27.1640625" style="21" customWidth="1"/>
    <col min="17" max="17" width="22.5" style="21" bestFit="1" customWidth="1"/>
    <col min="18" max="18" width="24.5" style="21" bestFit="1" customWidth="1"/>
    <col min="19" max="19" width="16.5" style="21" customWidth="1"/>
    <col min="20" max="20" width="13.33203125" style="21" customWidth="1"/>
    <col min="21" max="21" width="9.1640625" style="21"/>
    <col min="22" max="22" width="11.5" style="21" bestFit="1" customWidth="1"/>
    <col min="23" max="23" width="11.5" style="21" customWidth="1"/>
    <col min="24" max="24" width="18.6640625" style="21" customWidth="1"/>
    <col min="25" max="25" width="14" style="21" customWidth="1"/>
    <col min="26" max="26" width="9.5" style="21" bestFit="1" customWidth="1"/>
    <col min="27" max="27" width="9.5" style="21" customWidth="1"/>
    <col min="28" max="28" width="15.1640625" style="21" bestFit="1" customWidth="1"/>
    <col min="29" max="29" width="14.33203125" style="21" customWidth="1"/>
    <col min="30" max="16384" width="9.1640625" style="21"/>
  </cols>
  <sheetData>
    <row r="1" spans="1:21" x14ac:dyDescent="0.2">
      <c r="A1" s="11" t="s">
        <v>1088</v>
      </c>
      <c r="B1" s="8" t="s">
        <v>1089</v>
      </c>
      <c r="C1" s="30" t="s">
        <v>83</v>
      </c>
      <c r="D1" s="30" t="s">
        <v>1090</v>
      </c>
      <c r="E1" s="8" t="s">
        <v>1091</v>
      </c>
      <c r="F1" s="8" t="s">
        <v>1092</v>
      </c>
      <c r="G1" s="7" t="s">
        <v>1093</v>
      </c>
      <c r="H1" s="8" t="s">
        <v>1094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customFormat="1" x14ac:dyDescent="0.2">
      <c r="A2" s="58">
        <v>44742</v>
      </c>
      <c r="B2" s="6" t="s">
        <v>1095</v>
      </c>
      <c r="C2" s="42" t="s">
        <v>46</v>
      </c>
      <c r="D2" s="42" t="s">
        <v>64</v>
      </c>
      <c r="E2" s="6" t="s">
        <v>20</v>
      </c>
      <c r="F2" s="6"/>
      <c r="G2" s="43">
        <v>6</v>
      </c>
      <c r="H2" s="44"/>
      <c r="I2" s="20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customFormat="1" x14ac:dyDescent="0.2">
      <c r="A3" s="53">
        <v>44747</v>
      </c>
      <c r="B3" s="9" t="s">
        <v>1096</v>
      </c>
      <c r="C3" s="10"/>
      <c r="D3" s="10" t="s">
        <v>64</v>
      </c>
      <c r="E3" s="9" t="s">
        <v>20</v>
      </c>
      <c r="F3" s="9"/>
      <c r="G3" s="11">
        <v>9</v>
      </c>
      <c r="H3" s="9"/>
      <c r="I3" s="17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customFormat="1" x14ac:dyDescent="0.2">
      <c r="A4" s="53">
        <v>44748</v>
      </c>
      <c r="B4" s="9" t="s">
        <v>1096</v>
      </c>
      <c r="C4" s="10"/>
      <c r="D4" s="10" t="s">
        <v>64</v>
      </c>
      <c r="E4" s="9" t="s">
        <v>20</v>
      </c>
      <c r="F4" s="9"/>
      <c r="G4" s="11">
        <v>8</v>
      </c>
      <c r="H4" s="9"/>
      <c r="I4" s="17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customFormat="1" x14ac:dyDescent="0.2">
      <c r="A5" s="53">
        <v>44748</v>
      </c>
      <c r="B5" s="9" t="s">
        <v>1097</v>
      </c>
      <c r="C5" s="10" t="s">
        <v>56</v>
      </c>
      <c r="D5" s="10" t="s">
        <v>77</v>
      </c>
      <c r="E5" s="9" t="s">
        <v>39</v>
      </c>
      <c r="F5" s="9"/>
      <c r="G5" s="11">
        <v>12</v>
      </c>
      <c r="H5" s="9"/>
      <c r="I5" s="17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customFormat="1" x14ac:dyDescent="0.2">
      <c r="A6" s="59">
        <v>44749</v>
      </c>
      <c r="B6" s="13" t="s">
        <v>1098</v>
      </c>
      <c r="C6" s="32"/>
      <c r="D6" s="32" t="s">
        <v>64</v>
      </c>
      <c r="E6" s="13" t="s">
        <v>20</v>
      </c>
      <c r="F6" s="13"/>
      <c r="G6" s="40">
        <v>11</v>
      </c>
      <c r="H6" s="13"/>
      <c r="I6" s="19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x14ac:dyDescent="0.2">
      <c r="A7" s="53">
        <v>44750</v>
      </c>
      <c r="B7" s="9" t="s">
        <v>1099</v>
      </c>
      <c r="C7" s="10" t="s">
        <v>52</v>
      </c>
      <c r="D7" s="10" t="s">
        <v>69</v>
      </c>
      <c r="E7" s="9" t="s">
        <v>17</v>
      </c>
      <c r="F7" s="9"/>
      <c r="G7" s="11">
        <v>10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customFormat="1" x14ac:dyDescent="0.2">
      <c r="A8" s="58">
        <v>44753</v>
      </c>
      <c r="B8" s="6" t="s">
        <v>1100</v>
      </c>
      <c r="C8" s="42" t="s">
        <v>49</v>
      </c>
      <c r="D8" s="42" t="s">
        <v>77</v>
      </c>
      <c r="E8" s="6" t="s">
        <v>20</v>
      </c>
      <c r="F8" s="6"/>
      <c r="G8" s="45">
        <v>11</v>
      </c>
      <c r="H8" s="6"/>
      <c r="I8" s="20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customFormat="1" x14ac:dyDescent="0.2">
      <c r="A9" s="53">
        <v>44753</v>
      </c>
      <c r="B9" s="9" t="s">
        <v>1096</v>
      </c>
      <c r="C9" s="10"/>
      <c r="D9" s="10" t="s">
        <v>64</v>
      </c>
      <c r="E9" s="9" t="s">
        <v>20</v>
      </c>
      <c r="F9" s="9"/>
      <c r="G9" s="11">
        <v>7</v>
      </c>
      <c r="H9" s="9"/>
      <c r="I9" s="17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customFormat="1" x14ac:dyDescent="0.2">
      <c r="A10" s="53">
        <v>44753</v>
      </c>
      <c r="B10" s="9" t="s">
        <v>1101</v>
      </c>
      <c r="C10" s="10" t="s">
        <v>45</v>
      </c>
      <c r="D10" s="10" t="s">
        <v>64</v>
      </c>
      <c r="E10" s="9" t="s">
        <v>39</v>
      </c>
      <c r="F10" s="9"/>
      <c r="G10" s="11">
        <v>13</v>
      </c>
      <c r="H10" s="9"/>
      <c r="I10" s="17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customFormat="1" x14ac:dyDescent="0.2">
      <c r="A11" s="53">
        <v>44754</v>
      </c>
      <c r="B11" s="9" t="s">
        <v>1096</v>
      </c>
      <c r="C11" s="10"/>
      <c r="D11" s="10" t="s">
        <v>64</v>
      </c>
      <c r="E11" s="9" t="s">
        <v>20</v>
      </c>
      <c r="F11" s="9"/>
      <c r="G11" s="11">
        <v>7</v>
      </c>
      <c r="H11" s="9"/>
      <c r="I11" s="17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customFormat="1" x14ac:dyDescent="0.2">
      <c r="A12" s="53">
        <v>44754</v>
      </c>
      <c r="B12" s="9" t="s">
        <v>1102</v>
      </c>
      <c r="C12" s="10" t="s">
        <v>76</v>
      </c>
      <c r="D12" s="10" t="s">
        <v>77</v>
      </c>
      <c r="E12" s="9" t="s">
        <v>41</v>
      </c>
      <c r="F12" s="9"/>
      <c r="G12" s="11">
        <v>9</v>
      </c>
      <c r="H12" s="9"/>
      <c r="I12" s="17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customFormat="1" x14ac:dyDescent="0.2">
      <c r="A13" s="53">
        <v>44754</v>
      </c>
      <c r="B13" s="9" t="s">
        <v>1103</v>
      </c>
      <c r="C13" s="10"/>
      <c r="D13" s="10" t="s">
        <v>64</v>
      </c>
      <c r="E13" s="9" t="s">
        <v>1104</v>
      </c>
      <c r="F13" s="9"/>
      <c r="G13" s="11">
        <v>17</v>
      </c>
      <c r="H13" s="9"/>
      <c r="I13" s="17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customFormat="1" x14ac:dyDescent="0.2">
      <c r="A14" s="53">
        <v>44754</v>
      </c>
      <c r="B14" s="9" t="s">
        <v>1105</v>
      </c>
      <c r="C14" s="10" t="s">
        <v>3</v>
      </c>
      <c r="D14" s="10" t="s">
        <v>77</v>
      </c>
      <c r="E14" s="9" t="s">
        <v>39</v>
      </c>
      <c r="F14" s="9"/>
      <c r="G14" s="11">
        <v>6</v>
      </c>
      <c r="H14" s="9"/>
      <c r="I14" s="17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customFormat="1" x14ac:dyDescent="0.2">
      <c r="A15" s="59">
        <v>44755</v>
      </c>
      <c r="B15" s="13" t="s">
        <v>1106</v>
      </c>
      <c r="C15" s="32"/>
      <c r="D15" s="32" t="s">
        <v>64</v>
      </c>
      <c r="E15" s="13" t="s">
        <v>20</v>
      </c>
      <c r="F15" s="13"/>
      <c r="G15" s="40">
        <v>9</v>
      </c>
      <c r="H15" s="13"/>
      <c r="I15" s="19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x14ac:dyDescent="0.2">
      <c r="A16" s="53">
        <v>44755</v>
      </c>
      <c r="B16" s="9" t="s">
        <v>1107</v>
      </c>
      <c r="C16" s="10" t="s">
        <v>47</v>
      </c>
      <c r="D16" s="10" t="s">
        <v>69</v>
      </c>
      <c r="E16" s="9" t="s">
        <v>26</v>
      </c>
      <c r="F16" s="9"/>
      <c r="G16" s="11">
        <v>14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customFormat="1" x14ac:dyDescent="0.2">
      <c r="A17" s="57">
        <v>44760</v>
      </c>
      <c r="B17" s="36" t="s">
        <v>1101</v>
      </c>
      <c r="C17" s="46" t="s">
        <v>45</v>
      </c>
      <c r="D17" s="46" t="s">
        <v>64</v>
      </c>
      <c r="E17" s="36" t="s">
        <v>39</v>
      </c>
      <c r="F17" s="36"/>
      <c r="G17" s="47">
        <v>6</v>
      </c>
      <c r="H17" s="36"/>
      <c r="I17" s="37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1:21" x14ac:dyDescent="0.2">
      <c r="A18" s="53">
        <v>44760</v>
      </c>
      <c r="B18" s="9" t="s">
        <v>1108</v>
      </c>
      <c r="C18" s="10" t="s">
        <v>52</v>
      </c>
      <c r="D18" s="10" t="s">
        <v>69</v>
      </c>
      <c r="E18" s="9" t="s">
        <v>17</v>
      </c>
      <c r="F18" s="9"/>
      <c r="G18" s="11">
        <v>20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x14ac:dyDescent="0.2">
      <c r="A19" s="53">
        <v>44761</v>
      </c>
      <c r="B19" s="9" t="s">
        <v>1109</v>
      </c>
      <c r="C19" s="10" t="s">
        <v>47</v>
      </c>
      <c r="D19" s="10" t="s">
        <v>69</v>
      </c>
      <c r="E19" s="9" t="s">
        <v>26</v>
      </c>
      <c r="F19" s="9"/>
      <c r="G19" s="11">
        <v>6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x14ac:dyDescent="0.2">
      <c r="A20" s="53">
        <v>44762</v>
      </c>
      <c r="B20" s="9" t="s">
        <v>1110</v>
      </c>
      <c r="C20" s="10" t="s">
        <v>52</v>
      </c>
      <c r="D20" s="10" t="s">
        <v>69</v>
      </c>
      <c r="E20" s="9" t="s">
        <v>17</v>
      </c>
      <c r="F20" s="9"/>
      <c r="G20" s="11">
        <v>10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x14ac:dyDescent="0.2">
      <c r="A21" s="53">
        <v>44763</v>
      </c>
      <c r="B21" s="9" t="s">
        <v>1111</v>
      </c>
      <c r="C21" s="10" t="s">
        <v>52</v>
      </c>
      <c r="D21" s="10" t="s">
        <v>69</v>
      </c>
      <c r="E21" s="9" t="s">
        <v>17</v>
      </c>
      <c r="F21" s="9"/>
      <c r="G21" s="11">
        <v>5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customFormat="1" x14ac:dyDescent="0.2">
      <c r="A22" s="58">
        <v>44763</v>
      </c>
      <c r="B22" s="6" t="s">
        <v>1112</v>
      </c>
      <c r="C22" s="42" t="s">
        <v>56</v>
      </c>
      <c r="D22" s="42" t="s">
        <v>77</v>
      </c>
      <c r="E22" s="6" t="s">
        <v>39</v>
      </c>
      <c r="F22" s="6"/>
      <c r="G22" s="45">
        <v>12</v>
      </c>
      <c r="H22" s="6"/>
      <c r="I22" s="20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customFormat="1" x14ac:dyDescent="0.2">
      <c r="A23" s="53">
        <v>44764</v>
      </c>
      <c r="B23" s="9" t="s">
        <v>1095</v>
      </c>
      <c r="C23" s="10" t="s">
        <v>46</v>
      </c>
      <c r="D23" s="10" t="s">
        <v>64</v>
      </c>
      <c r="E23" s="9" t="s">
        <v>20</v>
      </c>
      <c r="F23" s="9"/>
      <c r="G23" s="11">
        <v>12</v>
      </c>
      <c r="H23" s="9"/>
      <c r="I23" s="17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customFormat="1" x14ac:dyDescent="0.2">
      <c r="A24" s="53">
        <v>44765</v>
      </c>
      <c r="B24" s="9" t="s">
        <v>1095</v>
      </c>
      <c r="C24" s="10" t="s">
        <v>46</v>
      </c>
      <c r="D24" s="10" t="s">
        <v>64</v>
      </c>
      <c r="E24" s="9" t="s">
        <v>20</v>
      </c>
      <c r="F24" s="9"/>
      <c r="G24" s="11">
        <v>6</v>
      </c>
      <c r="H24" s="9"/>
      <c r="I24" s="17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customFormat="1" x14ac:dyDescent="0.2">
      <c r="A25" s="53">
        <v>44767</v>
      </c>
      <c r="B25" s="9" t="s">
        <v>1095</v>
      </c>
      <c r="C25" s="10" t="s">
        <v>46</v>
      </c>
      <c r="D25" s="10" t="s">
        <v>64</v>
      </c>
      <c r="E25" s="9" t="s">
        <v>20</v>
      </c>
      <c r="F25" s="9"/>
      <c r="G25" s="11">
        <v>8</v>
      </c>
      <c r="H25" s="9"/>
      <c r="I25" s="17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customFormat="1" x14ac:dyDescent="0.2">
      <c r="A26" s="53">
        <v>44767</v>
      </c>
      <c r="B26" s="9" t="s">
        <v>1101</v>
      </c>
      <c r="C26" s="10" t="s">
        <v>45</v>
      </c>
      <c r="D26" s="10" t="s">
        <v>64</v>
      </c>
      <c r="E26" s="9" t="s">
        <v>39</v>
      </c>
      <c r="F26" s="9"/>
      <c r="G26" s="11">
        <v>8</v>
      </c>
      <c r="H26" s="9"/>
      <c r="I26" s="17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customFormat="1" x14ac:dyDescent="0.2">
      <c r="A27" s="53">
        <v>44768</v>
      </c>
      <c r="B27" s="9" t="s">
        <v>1113</v>
      </c>
      <c r="C27" s="10" t="s">
        <v>50</v>
      </c>
      <c r="D27" s="10" t="s">
        <v>77</v>
      </c>
      <c r="E27" s="9" t="s">
        <v>39</v>
      </c>
      <c r="F27" s="9"/>
      <c r="G27" s="11">
        <v>12</v>
      </c>
      <c r="H27" s="9"/>
      <c r="I27" s="17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customFormat="1" x14ac:dyDescent="0.2">
      <c r="A28" s="59">
        <v>44768</v>
      </c>
      <c r="B28" s="13" t="s">
        <v>1095</v>
      </c>
      <c r="C28" s="32" t="s">
        <v>46</v>
      </c>
      <c r="D28" s="32" t="s">
        <v>64</v>
      </c>
      <c r="E28" s="13" t="s">
        <v>20</v>
      </c>
      <c r="F28" s="13"/>
      <c r="G28" s="40">
        <v>7</v>
      </c>
      <c r="H28" s="13"/>
      <c r="I28" s="19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x14ac:dyDescent="0.2">
      <c r="A29" s="53">
        <v>44768</v>
      </c>
      <c r="B29" s="9" t="s">
        <v>1114</v>
      </c>
      <c r="C29" s="10" t="s">
        <v>52</v>
      </c>
      <c r="D29" s="10" t="s">
        <v>69</v>
      </c>
      <c r="E29" s="9" t="s">
        <v>17</v>
      </c>
      <c r="F29" s="9"/>
      <c r="G29" s="11">
        <v>17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x14ac:dyDescent="0.2">
      <c r="A30" s="53">
        <v>44768</v>
      </c>
      <c r="B30" s="9" t="s">
        <v>1115</v>
      </c>
      <c r="C30" s="10" t="s">
        <v>52</v>
      </c>
      <c r="D30" s="10" t="s">
        <v>69</v>
      </c>
      <c r="E30" s="9" t="s">
        <v>17</v>
      </c>
      <c r="F30" s="9"/>
      <c r="G30" s="11">
        <v>16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customFormat="1" x14ac:dyDescent="0.2">
      <c r="A31" s="58">
        <v>44769</v>
      </c>
      <c r="B31" s="6" t="s">
        <v>1095</v>
      </c>
      <c r="C31" s="42" t="s">
        <v>46</v>
      </c>
      <c r="D31" s="42" t="s">
        <v>64</v>
      </c>
      <c r="E31" s="6" t="s">
        <v>20</v>
      </c>
      <c r="F31" s="6"/>
      <c r="G31" s="45">
        <v>5</v>
      </c>
      <c r="H31" s="6"/>
      <c r="I31" s="20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customFormat="1" x14ac:dyDescent="0.2">
      <c r="A32" s="53">
        <v>44769</v>
      </c>
      <c r="B32" s="9" t="s">
        <v>1116</v>
      </c>
      <c r="C32" s="10"/>
      <c r="D32" s="10" t="s">
        <v>64</v>
      </c>
      <c r="E32" s="9" t="s">
        <v>39</v>
      </c>
      <c r="F32" s="9"/>
      <c r="G32" s="11">
        <v>18</v>
      </c>
      <c r="H32" s="9"/>
      <c r="I32" s="17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customFormat="1" x14ac:dyDescent="0.2">
      <c r="A33" s="53">
        <v>44769</v>
      </c>
      <c r="B33" s="9" t="s">
        <v>1117</v>
      </c>
      <c r="C33" s="10"/>
      <c r="D33" s="10" t="s">
        <v>64</v>
      </c>
      <c r="E33" s="9" t="s">
        <v>20</v>
      </c>
      <c r="F33" s="9"/>
      <c r="G33" s="11">
        <v>7</v>
      </c>
      <c r="H33" s="9"/>
      <c r="I33" s="17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customFormat="1" x14ac:dyDescent="0.2">
      <c r="A34" s="53">
        <v>44770</v>
      </c>
      <c r="B34" s="9" t="s">
        <v>1095</v>
      </c>
      <c r="C34" s="10" t="s">
        <v>46</v>
      </c>
      <c r="D34" s="10" t="s">
        <v>64</v>
      </c>
      <c r="E34" s="9" t="s">
        <v>20</v>
      </c>
      <c r="F34" s="9"/>
      <c r="G34" s="11">
        <v>4</v>
      </c>
      <c r="H34" s="9"/>
      <c r="I34" s="17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customFormat="1" x14ac:dyDescent="0.2">
      <c r="A35" s="53">
        <v>44774</v>
      </c>
      <c r="B35" s="9" t="s">
        <v>1096</v>
      </c>
      <c r="C35" s="10"/>
      <c r="D35" s="10" t="s">
        <v>64</v>
      </c>
      <c r="E35" s="9" t="s">
        <v>20</v>
      </c>
      <c r="F35" s="9"/>
      <c r="G35" s="11">
        <v>5</v>
      </c>
      <c r="H35" s="9"/>
      <c r="I35" s="17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customFormat="1" x14ac:dyDescent="0.2">
      <c r="A36" s="53">
        <v>44774</v>
      </c>
      <c r="B36" s="9" t="s">
        <v>1101</v>
      </c>
      <c r="C36" s="10" t="s">
        <v>45</v>
      </c>
      <c r="D36" s="10" t="s">
        <v>64</v>
      </c>
      <c r="E36" s="9" t="s">
        <v>39</v>
      </c>
      <c r="F36" s="9"/>
      <c r="G36" s="11">
        <v>5</v>
      </c>
      <c r="H36" s="9"/>
      <c r="I36" s="17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customFormat="1" x14ac:dyDescent="0.2">
      <c r="A37" s="53">
        <v>44774</v>
      </c>
      <c r="B37" s="9" t="s">
        <v>1118</v>
      </c>
      <c r="C37" s="10"/>
      <c r="D37" s="10" t="s">
        <v>59</v>
      </c>
      <c r="E37" s="9" t="s">
        <v>20</v>
      </c>
      <c r="F37" s="9"/>
      <c r="G37" s="11">
        <v>7</v>
      </c>
      <c r="H37" s="9"/>
      <c r="I37" s="17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customFormat="1" x14ac:dyDescent="0.2">
      <c r="A38" s="53">
        <v>44775</v>
      </c>
      <c r="B38" s="9" t="s">
        <v>1096</v>
      </c>
      <c r="C38" s="10"/>
      <c r="D38" s="10" t="s">
        <v>64</v>
      </c>
      <c r="E38" s="9" t="s">
        <v>20</v>
      </c>
      <c r="F38" s="9"/>
      <c r="G38" s="11">
        <v>6</v>
      </c>
      <c r="H38" s="9"/>
      <c r="I38" s="17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customFormat="1" x14ac:dyDescent="0.2">
      <c r="A39" s="53">
        <v>44775</v>
      </c>
      <c r="B39" s="9" t="s">
        <v>1119</v>
      </c>
      <c r="C39" s="10"/>
      <c r="D39" s="10" t="s">
        <v>59</v>
      </c>
      <c r="E39" s="9" t="s">
        <v>20</v>
      </c>
      <c r="F39" s="9"/>
      <c r="G39" s="11">
        <v>9</v>
      </c>
      <c r="H39" s="9"/>
      <c r="I39" s="17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customFormat="1" x14ac:dyDescent="0.2">
      <c r="A40" s="53">
        <v>44776</v>
      </c>
      <c r="B40" s="9" t="s">
        <v>1106</v>
      </c>
      <c r="C40" s="10"/>
      <c r="D40" s="10" t="s">
        <v>64</v>
      </c>
      <c r="E40" s="9" t="s">
        <v>20</v>
      </c>
      <c r="F40" s="9"/>
      <c r="G40" s="11">
        <v>8</v>
      </c>
      <c r="H40" s="9"/>
      <c r="I40" s="17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customFormat="1" x14ac:dyDescent="0.2">
      <c r="A41" s="53">
        <v>44781</v>
      </c>
      <c r="B41" s="9" t="s">
        <v>1096</v>
      </c>
      <c r="C41" s="10"/>
      <c r="D41" s="10" t="s">
        <v>64</v>
      </c>
      <c r="E41" s="9" t="s">
        <v>20</v>
      </c>
      <c r="F41" s="9"/>
      <c r="G41" s="11">
        <v>7</v>
      </c>
      <c r="H41" s="9"/>
      <c r="I41" s="17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customFormat="1" x14ac:dyDescent="0.2">
      <c r="A42" s="53">
        <v>44781</v>
      </c>
      <c r="B42" s="9" t="s">
        <v>1101</v>
      </c>
      <c r="C42" s="10" t="s">
        <v>45</v>
      </c>
      <c r="D42" s="10" t="s">
        <v>64</v>
      </c>
      <c r="E42" s="9" t="s">
        <v>39</v>
      </c>
      <c r="F42" s="9"/>
      <c r="G42" s="11">
        <v>12</v>
      </c>
      <c r="H42" s="9"/>
      <c r="I42" s="17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customFormat="1" x14ac:dyDescent="0.2">
      <c r="A43" s="53">
        <v>44781</v>
      </c>
      <c r="B43" s="9" t="s">
        <v>1120</v>
      </c>
      <c r="C43" s="10"/>
      <c r="D43" s="10" t="s">
        <v>59</v>
      </c>
      <c r="E43" s="9" t="s">
        <v>20</v>
      </c>
      <c r="F43" s="9"/>
      <c r="G43" s="11">
        <v>12</v>
      </c>
      <c r="H43" s="9"/>
      <c r="I43" s="17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customFormat="1" x14ac:dyDescent="0.2">
      <c r="A44" s="53">
        <v>44782</v>
      </c>
      <c r="B44" s="9" t="s">
        <v>1096</v>
      </c>
      <c r="C44" s="10"/>
      <c r="D44" s="10" t="s">
        <v>64</v>
      </c>
      <c r="E44" s="9" t="s">
        <v>20</v>
      </c>
      <c r="F44" s="9"/>
      <c r="G44" s="11">
        <v>8</v>
      </c>
      <c r="H44" s="9"/>
      <c r="I44" s="17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customFormat="1" x14ac:dyDescent="0.2">
      <c r="A45" s="53">
        <v>44782</v>
      </c>
      <c r="B45" s="9" t="s">
        <v>1121</v>
      </c>
      <c r="C45" s="10"/>
      <c r="D45" s="10" t="s">
        <v>59</v>
      </c>
      <c r="E45" s="9" t="s">
        <v>20</v>
      </c>
      <c r="F45" s="9"/>
      <c r="G45" s="11">
        <v>12</v>
      </c>
      <c r="H45" s="9"/>
      <c r="I45" s="17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customFormat="1" x14ac:dyDescent="0.2">
      <c r="A46" s="53">
        <v>44782</v>
      </c>
      <c r="B46" s="9" t="s">
        <v>1122</v>
      </c>
      <c r="C46" s="10" t="s">
        <v>3</v>
      </c>
      <c r="D46" s="10" t="s">
        <v>77</v>
      </c>
      <c r="E46" s="9" t="s">
        <v>39</v>
      </c>
      <c r="F46" s="9"/>
      <c r="G46" s="11">
        <v>5</v>
      </c>
      <c r="H46" s="9"/>
      <c r="I46" s="17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customFormat="1" x14ac:dyDescent="0.2">
      <c r="A47" s="53">
        <v>44783</v>
      </c>
      <c r="B47" s="9" t="s">
        <v>1123</v>
      </c>
      <c r="C47" s="10"/>
      <c r="D47" s="10" t="s">
        <v>59</v>
      </c>
      <c r="E47" s="9" t="s">
        <v>20</v>
      </c>
      <c r="F47" s="9"/>
      <c r="G47" s="11">
        <v>18</v>
      </c>
      <c r="H47" s="9"/>
      <c r="I47" s="17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customFormat="1" x14ac:dyDescent="0.2">
      <c r="A48" s="53">
        <v>44785</v>
      </c>
      <c r="B48" s="9" t="s">
        <v>1124</v>
      </c>
      <c r="C48" s="10" t="s">
        <v>50</v>
      </c>
      <c r="D48" s="10" t="s">
        <v>77</v>
      </c>
      <c r="E48" s="9" t="s">
        <v>39</v>
      </c>
      <c r="F48" s="9"/>
      <c r="G48" s="11">
        <v>7</v>
      </c>
      <c r="H48" s="9"/>
      <c r="I48" s="17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customFormat="1" x14ac:dyDescent="0.2">
      <c r="A49" s="53">
        <v>44788</v>
      </c>
      <c r="B49" s="9" t="s">
        <v>1125</v>
      </c>
      <c r="C49" s="10"/>
      <c r="D49" s="10" t="s">
        <v>64</v>
      </c>
      <c r="E49" s="9" t="s">
        <v>20</v>
      </c>
      <c r="F49" s="9"/>
      <c r="G49" s="11">
        <v>8</v>
      </c>
      <c r="H49" s="9"/>
      <c r="I49" s="17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customFormat="1" x14ac:dyDescent="0.2">
      <c r="A50" s="53">
        <v>44788</v>
      </c>
      <c r="B50" s="9" t="s">
        <v>1101</v>
      </c>
      <c r="C50" s="10" t="s">
        <v>45</v>
      </c>
      <c r="D50" s="10" t="s">
        <v>64</v>
      </c>
      <c r="E50" s="9" t="s">
        <v>39</v>
      </c>
      <c r="F50" s="9"/>
      <c r="G50" s="11">
        <v>2</v>
      </c>
      <c r="H50" s="9"/>
      <c r="I50" s="17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customFormat="1" x14ac:dyDescent="0.2">
      <c r="A51" s="59">
        <v>44789</v>
      </c>
      <c r="B51" s="13" t="s">
        <v>1126</v>
      </c>
      <c r="C51" s="32"/>
      <c r="D51" s="32" t="s">
        <v>64</v>
      </c>
      <c r="E51" s="13" t="s">
        <v>39</v>
      </c>
      <c r="F51" s="13"/>
      <c r="G51" s="40">
        <v>9</v>
      </c>
      <c r="H51" s="13"/>
      <c r="I51" s="19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:21" x14ac:dyDescent="0.2">
      <c r="A52" s="53">
        <v>44789</v>
      </c>
      <c r="B52" s="9" t="s">
        <v>1127</v>
      </c>
      <c r="C52" s="10" t="s">
        <v>47</v>
      </c>
      <c r="D52" s="10" t="s">
        <v>69</v>
      </c>
      <c r="E52" s="9" t="s">
        <v>26</v>
      </c>
      <c r="F52" s="9"/>
      <c r="G52" s="11">
        <v>15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x14ac:dyDescent="0.2">
      <c r="A53" s="53">
        <v>44790</v>
      </c>
      <c r="B53" s="9" t="s">
        <v>1128</v>
      </c>
      <c r="C53" s="10" t="s">
        <v>52</v>
      </c>
      <c r="D53" s="10" t="s">
        <v>69</v>
      </c>
      <c r="E53" s="9" t="s">
        <v>17</v>
      </c>
      <c r="F53" s="9"/>
      <c r="G53" s="11">
        <v>10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x14ac:dyDescent="0.2">
      <c r="A54" s="53">
        <v>44791</v>
      </c>
      <c r="B54" s="9" t="s">
        <v>1129</v>
      </c>
      <c r="C54" s="10" t="s">
        <v>52</v>
      </c>
      <c r="D54" s="10" t="s">
        <v>69</v>
      </c>
      <c r="E54" s="9" t="s">
        <v>17</v>
      </c>
      <c r="F54" s="9"/>
      <c r="G54" s="11">
        <v>11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customFormat="1" x14ac:dyDescent="0.2">
      <c r="A55" s="58">
        <v>44792</v>
      </c>
      <c r="B55" s="6" t="s">
        <v>1130</v>
      </c>
      <c r="C55" s="42" t="s">
        <v>46</v>
      </c>
      <c r="D55" s="42" t="s">
        <v>64</v>
      </c>
      <c r="E55" s="6" t="s">
        <v>20</v>
      </c>
      <c r="F55" s="6"/>
      <c r="G55" s="45">
        <v>8</v>
      </c>
      <c r="H55" s="6"/>
      <c r="I55" s="20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customFormat="1" x14ac:dyDescent="0.2">
      <c r="A56" s="53">
        <v>44792</v>
      </c>
      <c r="B56" s="9" t="s">
        <v>1131</v>
      </c>
      <c r="C56" s="10"/>
      <c r="D56" s="10" t="s">
        <v>59</v>
      </c>
      <c r="E56" s="9" t="s">
        <v>20</v>
      </c>
      <c r="F56" s="9"/>
      <c r="G56" s="11">
        <v>11</v>
      </c>
      <c r="H56" s="9"/>
      <c r="I56" s="17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customFormat="1" x14ac:dyDescent="0.2">
      <c r="A57" s="53">
        <v>44793</v>
      </c>
      <c r="B57" s="9" t="s">
        <v>1095</v>
      </c>
      <c r="C57" s="10" t="s">
        <v>46</v>
      </c>
      <c r="D57" s="10" t="s">
        <v>64</v>
      </c>
      <c r="E57" s="9" t="s">
        <v>20</v>
      </c>
      <c r="F57" s="9"/>
      <c r="G57" s="11">
        <v>3</v>
      </c>
      <c r="H57" s="9"/>
      <c r="I57" s="17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customFormat="1" x14ac:dyDescent="0.2">
      <c r="A58" s="53">
        <v>44793</v>
      </c>
      <c r="B58" s="9" t="s">
        <v>1132</v>
      </c>
      <c r="C58" s="10"/>
      <c r="D58" s="10" t="s">
        <v>59</v>
      </c>
      <c r="E58" s="9" t="s">
        <v>20</v>
      </c>
      <c r="F58" s="9"/>
      <c r="G58" s="11">
        <v>7</v>
      </c>
      <c r="H58" s="9"/>
      <c r="I58" s="17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customFormat="1" x14ac:dyDescent="0.2">
      <c r="A59" s="53">
        <v>44795</v>
      </c>
      <c r="B59" s="9" t="s">
        <v>1095</v>
      </c>
      <c r="C59" s="10" t="s">
        <v>46</v>
      </c>
      <c r="D59" s="10" t="s">
        <v>64</v>
      </c>
      <c r="E59" s="9" t="s">
        <v>20</v>
      </c>
      <c r="F59" s="9"/>
      <c r="G59" s="11">
        <v>5</v>
      </c>
      <c r="H59" s="9"/>
      <c r="I59" s="17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customFormat="1" x14ac:dyDescent="0.2">
      <c r="A60" s="53">
        <v>44795</v>
      </c>
      <c r="B60" s="9" t="s">
        <v>1101</v>
      </c>
      <c r="C60" s="10" t="s">
        <v>45</v>
      </c>
      <c r="D60" s="10" t="s">
        <v>64</v>
      </c>
      <c r="E60" s="9" t="s">
        <v>39</v>
      </c>
      <c r="F60" s="9"/>
      <c r="G60" s="11">
        <v>8</v>
      </c>
      <c r="H60" s="9"/>
      <c r="I60" s="17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customFormat="1" x14ac:dyDescent="0.2">
      <c r="A61" s="59">
        <v>44795</v>
      </c>
      <c r="B61" s="13" t="s">
        <v>1133</v>
      </c>
      <c r="C61" s="32"/>
      <c r="D61" s="32" t="s">
        <v>64</v>
      </c>
      <c r="E61" s="13" t="s">
        <v>20</v>
      </c>
      <c r="F61" s="13"/>
      <c r="G61" s="40">
        <v>13</v>
      </c>
      <c r="H61" s="13"/>
      <c r="I61" s="19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</row>
    <row r="62" spans="1:21" x14ac:dyDescent="0.2">
      <c r="A62" s="53">
        <v>44795</v>
      </c>
      <c r="B62" s="9" t="s">
        <v>1115</v>
      </c>
      <c r="C62" s="10" t="s">
        <v>52</v>
      </c>
      <c r="D62" s="10" t="s">
        <v>69</v>
      </c>
      <c r="E62" s="9" t="s">
        <v>17</v>
      </c>
      <c r="F62" s="9"/>
      <c r="G62" s="11">
        <v>19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customFormat="1" x14ac:dyDescent="0.2">
      <c r="A63" s="58">
        <v>44796</v>
      </c>
      <c r="B63" s="6" t="s">
        <v>1095</v>
      </c>
      <c r="C63" s="42" t="s">
        <v>46</v>
      </c>
      <c r="D63" s="42" t="s">
        <v>64</v>
      </c>
      <c r="E63" s="6" t="s">
        <v>20</v>
      </c>
      <c r="F63" s="6"/>
      <c r="G63" s="45">
        <v>6</v>
      </c>
      <c r="H63" s="6"/>
      <c r="I63" s="20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customFormat="1" x14ac:dyDescent="0.2">
      <c r="A64" s="53">
        <v>44797</v>
      </c>
      <c r="B64" s="9" t="s">
        <v>1134</v>
      </c>
      <c r="C64" s="10"/>
      <c r="D64" s="10" t="s">
        <v>64</v>
      </c>
      <c r="E64" s="9" t="s">
        <v>20</v>
      </c>
      <c r="F64" s="9"/>
      <c r="G64" s="11">
        <v>17</v>
      </c>
      <c r="H64" s="9"/>
      <c r="I64" s="17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customFormat="1" x14ac:dyDescent="0.2">
      <c r="A65" s="59">
        <v>44797</v>
      </c>
      <c r="B65" s="13" t="s">
        <v>1135</v>
      </c>
      <c r="C65" s="32" t="s">
        <v>49</v>
      </c>
      <c r="D65" s="32" t="s">
        <v>77</v>
      </c>
      <c r="E65" s="13" t="s">
        <v>20</v>
      </c>
      <c r="F65" s="13"/>
      <c r="G65" s="40">
        <v>11</v>
      </c>
      <c r="H65" s="13"/>
      <c r="I65" s="19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</row>
    <row r="66" spans="1:21" x14ac:dyDescent="0.2">
      <c r="A66" s="53">
        <v>44797</v>
      </c>
      <c r="B66" s="9" t="s">
        <v>1136</v>
      </c>
      <c r="C66" s="10" t="s">
        <v>52</v>
      </c>
      <c r="D66" s="10" t="s">
        <v>69</v>
      </c>
      <c r="E66" s="9" t="s">
        <v>17</v>
      </c>
      <c r="F66" s="9"/>
      <c r="G66" s="11">
        <v>7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 x14ac:dyDescent="0.2">
      <c r="A67" s="53">
        <v>44798</v>
      </c>
      <c r="B67" s="9" t="s">
        <v>1114</v>
      </c>
      <c r="C67" s="10" t="s">
        <v>52</v>
      </c>
      <c r="D67" s="10" t="s">
        <v>69</v>
      </c>
      <c r="E67" s="9" t="s">
        <v>17</v>
      </c>
      <c r="F67" s="9"/>
      <c r="G67" s="11">
        <v>15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 customFormat="1" x14ac:dyDescent="0.2">
      <c r="A68" s="58">
        <v>44798</v>
      </c>
      <c r="B68" s="6" t="s">
        <v>1095</v>
      </c>
      <c r="C68" s="42" t="s">
        <v>46</v>
      </c>
      <c r="D68" s="42" t="s">
        <v>64</v>
      </c>
      <c r="E68" s="6" t="s">
        <v>20</v>
      </c>
      <c r="F68" s="6"/>
      <c r="G68" s="45">
        <v>10</v>
      </c>
      <c r="H68" s="6"/>
      <c r="I68" s="20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customFormat="1" x14ac:dyDescent="0.2">
      <c r="A69" s="53">
        <v>44798</v>
      </c>
      <c r="B69" s="9" t="s">
        <v>1137</v>
      </c>
      <c r="C69" s="10" t="s">
        <v>50</v>
      </c>
      <c r="D69" s="10" t="s">
        <v>77</v>
      </c>
      <c r="E69" s="9" t="s">
        <v>39</v>
      </c>
      <c r="F69" s="9"/>
      <c r="G69" s="11">
        <v>12</v>
      </c>
      <c r="H69" s="9"/>
      <c r="I69" s="17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customFormat="1" x14ac:dyDescent="0.2">
      <c r="A70" s="53">
        <v>44802</v>
      </c>
      <c r="B70" s="9" t="s">
        <v>1101</v>
      </c>
      <c r="C70" s="10" t="s">
        <v>45</v>
      </c>
      <c r="D70" s="10" t="s">
        <v>64</v>
      </c>
      <c r="E70" s="9" t="s">
        <v>39</v>
      </c>
      <c r="F70" s="9"/>
      <c r="G70" s="11">
        <v>5</v>
      </c>
      <c r="H70" s="9"/>
      <c r="I70" s="17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customFormat="1" x14ac:dyDescent="0.2">
      <c r="A71" s="59">
        <v>44802</v>
      </c>
      <c r="B71" s="13" t="s">
        <v>1138</v>
      </c>
      <c r="C71" s="32"/>
      <c r="D71" s="32" t="s">
        <v>59</v>
      </c>
      <c r="E71" s="13" t="s">
        <v>20</v>
      </c>
      <c r="F71" s="13"/>
      <c r="G71" s="40">
        <v>10</v>
      </c>
      <c r="H71" s="13"/>
      <c r="I71" s="19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</row>
    <row r="72" spans="1:21" x14ac:dyDescent="0.2">
      <c r="A72" s="53">
        <v>44802</v>
      </c>
      <c r="B72" s="9" t="s">
        <v>1115</v>
      </c>
      <c r="C72" s="10" t="s">
        <v>52</v>
      </c>
      <c r="D72" s="10" t="s">
        <v>69</v>
      </c>
      <c r="E72" s="9" t="s">
        <v>17</v>
      </c>
      <c r="F72" s="9"/>
      <c r="G72" s="11">
        <v>18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customFormat="1" x14ac:dyDescent="0.2">
      <c r="A73" s="58">
        <v>44803</v>
      </c>
      <c r="B73" s="6" t="s">
        <v>1096</v>
      </c>
      <c r="C73" s="42"/>
      <c r="D73" s="42" t="s">
        <v>64</v>
      </c>
      <c r="E73" s="6" t="s">
        <v>20</v>
      </c>
      <c r="F73" s="6"/>
      <c r="G73" s="45">
        <v>6</v>
      </c>
      <c r="H73" s="6"/>
      <c r="I73" s="20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 customFormat="1" x14ac:dyDescent="0.2">
      <c r="A74" s="59">
        <v>44803</v>
      </c>
      <c r="B74" s="13" t="s">
        <v>1139</v>
      </c>
      <c r="C74" s="32"/>
      <c r="D74" s="32" t="s">
        <v>64</v>
      </c>
      <c r="E74" s="13" t="s">
        <v>20</v>
      </c>
      <c r="F74" s="13"/>
      <c r="G74" s="40">
        <v>13</v>
      </c>
      <c r="H74" s="13"/>
      <c r="I74" s="19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</row>
    <row r="75" spans="1:21" x14ac:dyDescent="0.2">
      <c r="A75" s="53">
        <v>44804</v>
      </c>
      <c r="B75" s="9" t="s">
        <v>1140</v>
      </c>
      <c r="C75" s="10" t="s">
        <v>52</v>
      </c>
      <c r="D75" s="10" t="s">
        <v>69</v>
      </c>
      <c r="E75" s="9" t="s">
        <v>17</v>
      </c>
      <c r="F75" s="9"/>
      <c r="G75" s="11">
        <v>10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customFormat="1" x14ac:dyDescent="0.2">
      <c r="A76" s="58">
        <v>44805</v>
      </c>
      <c r="B76" s="6" t="s">
        <v>1141</v>
      </c>
      <c r="C76" s="42"/>
      <c r="D76" s="42" t="s">
        <v>64</v>
      </c>
      <c r="E76" s="6" t="s">
        <v>20</v>
      </c>
      <c r="F76" s="6"/>
      <c r="G76" s="45">
        <v>14</v>
      </c>
      <c r="H76" s="6"/>
      <c r="I76" s="20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 customFormat="1" x14ac:dyDescent="0.2">
      <c r="A77" s="53">
        <v>44810</v>
      </c>
      <c r="B77" s="9" t="s">
        <v>1096</v>
      </c>
      <c r="C77" s="10"/>
      <c r="D77" s="10" t="s">
        <v>64</v>
      </c>
      <c r="E77" s="9" t="s">
        <v>20</v>
      </c>
      <c r="F77" s="9"/>
      <c r="G77" s="11">
        <v>5</v>
      </c>
      <c r="H77" s="9"/>
      <c r="I77" s="17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customFormat="1" x14ac:dyDescent="0.2">
      <c r="A78" s="59">
        <v>44811</v>
      </c>
      <c r="B78" s="13" t="s">
        <v>1100</v>
      </c>
      <c r="C78" s="32" t="s">
        <v>49</v>
      </c>
      <c r="D78" s="32" t="s">
        <v>77</v>
      </c>
      <c r="E78" s="13" t="s">
        <v>20</v>
      </c>
      <c r="F78" s="13"/>
      <c r="G78" s="40">
        <v>16</v>
      </c>
      <c r="H78" s="13"/>
      <c r="I78" s="19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</row>
    <row r="79" spans="1:21" x14ac:dyDescent="0.2">
      <c r="A79" s="53">
        <v>44813</v>
      </c>
      <c r="B79" s="9" t="s">
        <v>1140</v>
      </c>
      <c r="C79" s="10" t="s">
        <v>52</v>
      </c>
      <c r="D79" s="10" t="s">
        <v>69</v>
      </c>
      <c r="E79" s="9" t="s">
        <v>17</v>
      </c>
      <c r="F79" s="9"/>
      <c r="G79" s="11">
        <v>15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x14ac:dyDescent="0.2">
      <c r="A80" s="53">
        <v>44816</v>
      </c>
      <c r="B80" s="9" t="s">
        <v>1115</v>
      </c>
      <c r="C80" s="10" t="s">
        <v>52</v>
      </c>
      <c r="D80" s="10" t="s">
        <v>69</v>
      </c>
      <c r="E80" s="9" t="s">
        <v>17</v>
      </c>
      <c r="F80" s="9"/>
      <c r="G80" s="11">
        <v>21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x14ac:dyDescent="0.2">
      <c r="A81" s="53">
        <v>44818</v>
      </c>
      <c r="B81" s="9" t="s">
        <v>1142</v>
      </c>
      <c r="C81" s="10" t="s">
        <v>47</v>
      </c>
      <c r="D81" s="10" t="s">
        <v>69</v>
      </c>
      <c r="E81" s="9" t="s">
        <v>26</v>
      </c>
      <c r="F81" s="9"/>
      <c r="G81" s="11">
        <v>13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customFormat="1" x14ac:dyDescent="0.2">
      <c r="A82" s="58">
        <v>44820</v>
      </c>
      <c r="B82" s="6" t="s">
        <v>1095</v>
      </c>
      <c r="C82" s="42" t="s">
        <v>46</v>
      </c>
      <c r="D82" s="42" t="s">
        <v>64</v>
      </c>
      <c r="E82" s="6" t="s">
        <v>20</v>
      </c>
      <c r="F82" s="6"/>
      <c r="G82" s="45">
        <v>4</v>
      </c>
      <c r="H82" s="6"/>
      <c r="I82" s="20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customFormat="1" x14ac:dyDescent="0.2">
      <c r="A83" s="53">
        <v>44821</v>
      </c>
      <c r="B83" s="9" t="s">
        <v>1095</v>
      </c>
      <c r="C83" s="10" t="s">
        <v>46</v>
      </c>
      <c r="D83" s="10" t="s">
        <v>64</v>
      </c>
      <c r="E83" s="9" t="s">
        <v>20</v>
      </c>
      <c r="F83" s="9"/>
      <c r="G83" s="11">
        <v>2</v>
      </c>
      <c r="H83" s="9"/>
      <c r="I83" s="17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customFormat="1" x14ac:dyDescent="0.2">
      <c r="A84" s="59">
        <v>44823</v>
      </c>
      <c r="B84" s="13" t="s">
        <v>1095</v>
      </c>
      <c r="C84" s="32" t="s">
        <v>46</v>
      </c>
      <c r="D84" s="32" t="s">
        <v>64</v>
      </c>
      <c r="E84" s="13" t="s">
        <v>20</v>
      </c>
      <c r="F84" s="13"/>
      <c r="G84" s="40">
        <v>8</v>
      </c>
      <c r="H84" s="13"/>
      <c r="I84" s="19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</row>
    <row r="85" spans="1:21" x14ac:dyDescent="0.2">
      <c r="A85" s="53">
        <v>44824</v>
      </c>
      <c r="B85" s="9" t="s">
        <v>1142</v>
      </c>
      <c r="C85" s="10" t="s">
        <v>47</v>
      </c>
      <c r="D85" s="10" t="s">
        <v>69</v>
      </c>
      <c r="E85" s="9" t="s">
        <v>26</v>
      </c>
      <c r="F85" s="9"/>
      <c r="G85" s="11">
        <v>13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1:21" customFormat="1" x14ac:dyDescent="0.2">
      <c r="A86" s="58">
        <v>44824</v>
      </c>
      <c r="B86" s="6" t="s">
        <v>1126</v>
      </c>
      <c r="C86" s="42"/>
      <c r="D86" s="42" t="s">
        <v>64</v>
      </c>
      <c r="E86" s="6" t="s">
        <v>39</v>
      </c>
      <c r="F86" s="6"/>
      <c r="G86" s="45">
        <v>6</v>
      </c>
      <c r="H86" s="6"/>
      <c r="I86" s="20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customFormat="1" x14ac:dyDescent="0.2">
      <c r="A87" s="59">
        <v>44824</v>
      </c>
      <c r="B87" s="13" t="s">
        <v>1095</v>
      </c>
      <c r="C87" s="32" t="s">
        <v>46</v>
      </c>
      <c r="D87" s="32" t="s">
        <v>64</v>
      </c>
      <c r="E87" s="13" t="s">
        <v>20</v>
      </c>
      <c r="F87" s="13"/>
      <c r="G87" s="40">
        <v>6</v>
      </c>
      <c r="H87" s="13"/>
      <c r="I87" s="19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</row>
    <row r="88" spans="1:21" x14ac:dyDescent="0.2">
      <c r="A88" s="53">
        <v>44824</v>
      </c>
      <c r="B88" s="9" t="s">
        <v>1114</v>
      </c>
      <c r="C88" s="10" t="s">
        <v>52</v>
      </c>
      <c r="D88" s="10" t="s">
        <v>69</v>
      </c>
      <c r="E88" s="9" t="s">
        <v>17</v>
      </c>
      <c r="F88" s="9"/>
      <c r="G88" s="11">
        <v>13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1" customFormat="1" x14ac:dyDescent="0.2">
      <c r="A89" s="58">
        <v>44826</v>
      </c>
      <c r="B89" s="6" t="s">
        <v>1095</v>
      </c>
      <c r="C89" s="42" t="s">
        <v>46</v>
      </c>
      <c r="D89" s="42" t="s">
        <v>64</v>
      </c>
      <c r="E89" s="6" t="s">
        <v>20</v>
      </c>
      <c r="F89" s="6"/>
      <c r="G89" s="45">
        <v>9</v>
      </c>
      <c r="H89" s="6"/>
      <c r="I89" s="20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customFormat="1" x14ac:dyDescent="0.2">
      <c r="A90" s="53">
        <v>44830</v>
      </c>
      <c r="B90" s="9" t="s">
        <v>1096</v>
      </c>
      <c r="C90" s="10"/>
      <c r="D90" s="10" t="s">
        <v>64</v>
      </c>
      <c r="E90" s="9" t="s">
        <v>20</v>
      </c>
      <c r="F90" s="9"/>
      <c r="G90" s="11">
        <v>8</v>
      </c>
      <c r="H90" s="9"/>
      <c r="I90" s="17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1:21" customFormat="1" x14ac:dyDescent="0.2">
      <c r="A91" s="59">
        <v>44831</v>
      </c>
      <c r="B91" s="13" t="s">
        <v>1101</v>
      </c>
      <c r="C91" s="32" t="s">
        <v>45</v>
      </c>
      <c r="D91" s="32" t="s">
        <v>64</v>
      </c>
      <c r="E91" s="13" t="s">
        <v>39</v>
      </c>
      <c r="F91" s="13"/>
      <c r="G91" s="40">
        <v>9</v>
      </c>
      <c r="H91" s="13"/>
      <c r="I91" s="19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</row>
    <row r="92" spans="1:21" x14ac:dyDescent="0.2">
      <c r="A92" s="53">
        <v>44831</v>
      </c>
      <c r="B92" s="9" t="s">
        <v>1136</v>
      </c>
      <c r="C92" s="10" t="s">
        <v>52</v>
      </c>
      <c r="D92" s="10" t="s">
        <v>69</v>
      </c>
      <c r="E92" s="9" t="s">
        <v>17</v>
      </c>
      <c r="F92" s="9"/>
      <c r="G92" s="11">
        <v>14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1" customFormat="1" x14ac:dyDescent="0.2">
      <c r="A93" s="58">
        <v>44837</v>
      </c>
      <c r="B93" s="6" t="s">
        <v>1096</v>
      </c>
      <c r="C93" s="42"/>
      <c r="D93" s="42" t="s">
        <v>64</v>
      </c>
      <c r="E93" s="6" t="s">
        <v>20</v>
      </c>
      <c r="F93" s="6"/>
      <c r="G93" s="45">
        <v>5</v>
      </c>
      <c r="H93" s="6"/>
      <c r="I93" s="20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customFormat="1" x14ac:dyDescent="0.2">
      <c r="A94" s="53">
        <v>44838</v>
      </c>
      <c r="B94" s="9" t="s">
        <v>1096</v>
      </c>
      <c r="C94" s="10"/>
      <c r="D94" s="10" t="s">
        <v>64</v>
      </c>
      <c r="E94" s="9" t="s">
        <v>20</v>
      </c>
      <c r="F94" s="9"/>
      <c r="G94" s="11">
        <v>7</v>
      </c>
      <c r="H94" s="9"/>
      <c r="I94" s="17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1:21" customFormat="1" x14ac:dyDescent="0.2">
      <c r="A95" s="53">
        <v>44839</v>
      </c>
      <c r="B95" s="9" t="s">
        <v>1143</v>
      </c>
      <c r="C95" s="10" t="s">
        <v>49</v>
      </c>
      <c r="D95" s="10" t="s">
        <v>77</v>
      </c>
      <c r="E95" s="9" t="s">
        <v>20</v>
      </c>
      <c r="F95" s="9"/>
      <c r="G95" s="11">
        <v>11</v>
      </c>
      <c r="H95" s="9"/>
      <c r="I95" s="31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</row>
    <row r="96" spans="1:21" customFormat="1" x14ac:dyDescent="0.2">
      <c r="A96" s="53">
        <v>44840</v>
      </c>
      <c r="B96" s="9" t="s">
        <v>1144</v>
      </c>
      <c r="C96" s="10"/>
      <c r="D96" s="10" t="s">
        <v>64</v>
      </c>
      <c r="E96" s="9" t="s">
        <v>20</v>
      </c>
      <c r="F96" s="9"/>
      <c r="G96" s="11">
        <v>18</v>
      </c>
      <c r="H96" s="9"/>
      <c r="I96" s="31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</row>
    <row r="97" spans="1:21" customFormat="1" x14ac:dyDescent="0.2">
      <c r="A97" s="53">
        <v>44842</v>
      </c>
      <c r="B97" s="9" t="s">
        <v>1145</v>
      </c>
      <c r="C97" s="10"/>
      <c r="D97" s="10" t="s">
        <v>64</v>
      </c>
      <c r="E97" s="9" t="s">
        <v>20</v>
      </c>
      <c r="F97" s="9"/>
      <c r="G97" s="11">
        <v>16</v>
      </c>
      <c r="H97" s="9"/>
      <c r="I97" s="31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</row>
    <row r="98" spans="1:21" customFormat="1" x14ac:dyDescent="0.2">
      <c r="A98" s="59">
        <v>44845</v>
      </c>
      <c r="B98" s="13" t="s">
        <v>1146</v>
      </c>
      <c r="C98" s="32"/>
      <c r="D98" s="32" t="s">
        <v>64</v>
      </c>
      <c r="E98" s="13" t="s">
        <v>20</v>
      </c>
      <c r="F98" s="13"/>
      <c r="G98" s="40">
        <v>13</v>
      </c>
      <c r="H98" s="13"/>
      <c r="I98" s="19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99" spans="1:21" x14ac:dyDescent="0.2">
      <c r="A99" s="53">
        <v>44846</v>
      </c>
      <c r="B99" s="9" t="s">
        <v>1147</v>
      </c>
      <c r="C99" s="10" t="s">
        <v>47</v>
      </c>
      <c r="D99" s="10" t="s">
        <v>69</v>
      </c>
      <c r="E99" s="9" t="s">
        <v>26</v>
      </c>
      <c r="F99" s="9"/>
      <c r="G99" s="11">
        <v>9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21" x14ac:dyDescent="0.2">
      <c r="A100" s="53">
        <v>44846</v>
      </c>
      <c r="B100" s="9" t="s">
        <v>1148</v>
      </c>
      <c r="C100" s="10" t="s">
        <v>52</v>
      </c>
      <c r="D100" s="10" t="s">
        <v>69</v>
      </c>
      <c r="E100" s="9" t="s">
        <v>17</v>
      </c>
      <c r="F100" s="9"/>
      <c r="G100" s="11">
        <v>11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21" x14ac:dyDescent="0.2">
      <c r="A101" s="53">
        <v>44847</v>
      </c>
      <c r="B101" s="9" t="s">
        <v>1142</v>
      </c>
      <c r="C101" s="10" t="s">
        <v>47</v>
      </c>
      <c r="D101" s="10" t="s">
        <v>69</v>
      </c>
      <c r="E101" s="9" t="s">
        <v>26</v>
      </c>
      <c r="F101" s="9"/>
      <c r="G101" s="11">
        <v>12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 x14ac:dyDescent="0.2">
      <c r="A102" s="53">
        <v>44847</v>
      </c>
      <c r="B102" s="9" t="s">
        <v>1114</v>
      </c>
      <c r="C102" s="10" t="s">
        <v>52</v>
      </c>
      <c r="D102" s="10" t="s">
        <v>69</v>
      </c>
      <c r="E102" s="9" t="s">
        <v>17</v>
      </c>
      <c r="F102" s="9"/>
      <c r="G102" s="11">
        <v>14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customFormat="1" x14ac:dyDescent="0.2">
      <c r="A103" s="58">
        <v>44848</v>
      </c>
      <c r="B103" s="6" t="s">
        <v>1095</v>
      </c>
      <c r="C103" s="42" t="s">
        <v>46</v>
      </c>
      <c r="D103" s="42" t="s">
        <v>64</v>
      </c>
      <c r="E103" s="6" t="s">
        <v>20</v>
      </c>
      <c r="F103" s="6"/>
      <c r="G103" s="45">
        <v>9</v>
      </c>
      <c r="H103" s="6"/>
      <c r="I103" s="20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customFormat="1" x14ac:dyDescent="0.2">
      <c r="A104" s="59">
        <v>44851</v>
      </c>
      <c r="B104" s="13" t="s">
        <v>1149</v>
      </c>
      <c r="C104" s="32" t="s">
        <v>46</v>
      </c>
      <c r="D104" s="32" t="s">
        <v>64</v>
      </c>
      <c r="E104" s="13" t="s">
        <v>20</v>
      </c>
      <c r="F104" s="13"/>
      <c r="G104" s="40">
        <v>10</v>
      </c>
      <c r="H104" s="13"/>
      <c r="I104" s="19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</row>
    <row r="105" spans="1:21" x14ac:dyDescent="0.2">
      <c r="A105" s="53">
        <v>44851</v>
      </c>
      <c r="B105" s="9" t="s">
        <v>1115</v>
      </c>
      <c r="C105" s="10" t="s">
        <v>52</v>
      </c>
      <c r="D105" s="10" t="s">
        <v>69</v>
      </c>
      <c r="E105" s="9" t="s">
        <v>17</v>
      </c>
      <c r="F105" s="9"/>
      <c r="G105" s="11">
        <v>27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1" x14ac:dyDescent="0.2">
      <c r="A106" s="53">
        <v>44852</v>
      </c>
      <c r="B106" s="9" t="s">
        <v>1136</v>
      </c>
      <c r="C106" s="10" t="s">
        <v>52</v>
      </c>
      <c r="D106" s="10" t="s">
        <v>69</v>
      </c>
      <c r="E106" s="9" t="s">
        <v>17</v>
      </c>
      <c r="F106" s="9"/>
      <c r="G106" s="11">
        <v>17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 customFormat="1" x14ac:dyDescent="0.2">
      <c r="A107" s="57">
        <v>44852</v>
      </c>
      <c r="B107" s="36" t="s">
        <v>1095</v>
      </c>
      <c r="C107" s="46" t="s">
        <v>46</v>
      </c>
      <c r="D107" s="46" t="s">
        <v>64</v>
      </c>
      <c r="E107" s="36" t="s">
        <v>20</v>
      </c>
      <c r="F107" s="36"/>
      <c r="G107" s="47">
        <v>8</v>
      </c>
      <c r="H107" s="36"/>
      <c r="I107" s="37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</row>
    <row r="108" spans="1:21" x14ac:dyDescent="0.2">
      <c r="A108" s="53">
        <v>44853</v>
      </c>
      <c r="B108" s="9" t="s">
        <v>1150</v>
      </c>
      <c r="C108" s="10" t="s">
        <v>52</v>
      </c>
      <c r="D108" s="10" t="s">
        <v>69</v>
      </c>
      <c r="E108" s="9" t="s">
        <v>17</v>
      </c>
      <c r="F108" s="9"/>
      <c r="G108" s="11">
        <v>10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1" customFormat="1" x14ac:dyDescent="0.2">
      <c r="A109" s="58">
        <v>44853</v>
      </c>
      <c r="B109" s="6" t="s">
        <v>1095</v>
      </c>
      <c r="C109" s="42" t="s">
        <v>46</v>
      </c>
      <c r="D109" s="42" t="s">
        <v>64</v>
      </c>
      <c r="E109" s="6" t="s">
        <v>20</v>
      </c>
      <c r="F109" s="6"/>
      <c r="G109" s="45">
        <v>9</v>
      </c>
      <c r="H109" s="6"/>
      <c r="I109" s="20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21" customFormat="1" x14ac:dyDescent="0.2">
      <c r="A110" s="59">
        <v>44855</v>
      </c>
      <c r="B110" s="13" t="s">
        <v>1151</v>
      </c>
      <c r="C110" s="32"/>
      <c r="D110" s="32" t="s">
        <v>64</v>
      </c>
      <c r="E110" s="13" t="s">
        <v>20</v>
      </c>
      <c r="F110" s="13"/>
      <c r="G110" s="40">
        <v>18</v>
      </c>
      <c r="H110" s="13"/>
      <c r="I110" s="19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</row>
    <row r="111" spans="1:21" x14ac:dyDescent="0.2">
      <c r="A111" s="60">
        <v>44858</v>
      </c>
      <c r="B111" s="9" t="s">
        <v>1140</v>
      </c>
      <c r="C111" s="10" t="s">
        <v>52</v>
      </c>
      <c r="D111" s="10" t="s">
        <v>69</v>
      </c>
      <c r="E111" s="9" t="s">
        <v>17</v>
      </c>
      <c r="F111" s="9"/>
      <c r="G111" s="11">
        <v>7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1" customFormat="1" x14ac:dyDescent="0.2">
      <c r="A112" s="58">
        <v>44860</v>
      </c>
      <c r="B112" s="6" t="s">
        <v>1134</v>
      </c>
      <c r="C112" s="42"/>
      <c r="D112" s="42" t="s">
        <v>64</v>
      </c>
      <c r="E112" s="6" t="s">
        <v>20</v>
      </c>
      <c r="F112" s="6"/>
      <c r="G112" s="45">
        <v>19</v>
      </c>
      <c r="H112" s="6"/>
      <c r="I112" s="20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 customFormat="1" x14ac:dyDescent="0.2">
      <c r="A113" s="53">
        <v>44861</v>
      </c>
      <c r="B113" s="9" t="s">
        <v>1152</v>
      </c>
      <c r="C113" s="10"/>
      <c r="D113" s="10" t="s">
        <v>64</v>
      </c>
      <c r="E113" s="9" t="s">
        <v>20</v>
      </c>
      <c r="F113" s="9"/>
      <c r="G113" s="11">
        <v>14</v>
      </c>
      <c r="H113" s="9"/>
      <c r="I113" s="17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1:21" customFormat="1" x14ac:dyDescent="0.2">
      <c r="A114" s="53">
        <v>44863</v>
      </c>
      <c r="B114" s="9" t="s">
        <v>1153</v>
      </c>
      <c r="C114" s="10"/>
      <c r="D114" s="10" t="s">
        <v>64</v>
      </c>
      <c r="E114" s="9" t="s">
        <v>20</v>
      </c>
      <c r="F114" s="9"/>
      <c r="G114" s="11">
        <v>14</v>
      </c>
      <c r="H114" s="9"/>
      <c r="I114" s="17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1:21" customFormat="1" x14ac:dyDescent="0.2">
      <c r="A115" s="59">
        <v>44865</v>
      </c>
      <c r="B115" s="13" t="s">
        <v>1096</v>
      </c>
      <c r="C115" s="32"/>
      <c r="D115" s="32" t="s">
        <v>64</v>
      </c>
      <c r="E115" s="13" t="s">
        <v>20</v>
      </c>
      <c r="F115" s="13"/>
      <c r="G115" s="40">
        <v>8</v>
      </c>
      <c r="H115" s="13"/>
      <c r="I115" s="19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</row>
    <row r="116" spans="1:21" x14ac:dyDescent="0.2">
      <c r="A116" s="53">
        <v>44865</v>
      </c>
      <c r="B116" s="9" t="s">
        <v>1115</v>
      </c>
      <c r="C116" s="10" t="s">
        <v>52</v>
      </c>
      <c r="D116" s="10" t="s">
        <v>69</v>
      </c>
      <c r="E116" s="9" t="s">
        <v>17</v>
      </c>
      <c r="F116" s="9"/>
      <c r="G116" s="11">
        <v>24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spans="1:21" customFormat="1" x14ac:dyDescent="0.2">
      <c r="A117" s="58">
        <v>44866</v>
      </c>
      <c r="B117" s="6" t="s">
        <v>1096</v>
      </c>
      <c r="C117" s="42"/>
      <c r="D117" s="42" t="s">
        <v>64</v>
      </c>
      <c r="E117" s="6" t="s">
        <v>20</v>
      </c>
      <c r="F117" s="6"/>
      <c r="G117" s="45">
        <v>7</v>
      </c>
      <c r="H117" s="6"/>
      <c r="I117" s="20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 customFormat="1" x14ac:dyDescent="0.2">
      <c r="A118" s="59">
        <v>44868</v>
      </c>
      <c r="B118" s="13" t="s">
        <v>1100</v>
      </c>
      <c r="C118" s="32" t="s">
        <v>49</v>
      </c>
      <c r="D118" s="32" t="s">
        <v>77</v>
      </c>
      <c r="E118" s="13" t="s">
        <v>20</v>
      </c>
      <c r="F118" s="13"/>
      <c r="G118" s="40">
        <v>19</v>
      </c>
      <c r="H118" s="13"/>
      <c r="I118" s="19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</row>
    <row r="119" spans="1:21" x14ac:dyDescent="0.2">
      <c r="A119" s="53">
        <v>44873</v>
      </c>
      <c r="B119" s="9" t="s">
        <v>1154</v>
      </c>
      <c r="C119" s="10" t="s">
        <v>47</v>
      </c>
      <c r="D119" s="10" t="s">
        <v>69</v>
      </c>
      <c r="E119" s="9" t="s">
        <v>26</v>
      </c>
      <c r="F119" s="9"/>
      <c r="G119" s="11">
        <v>12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spans="1:21" x14ac:dyDescent="0.2">
      <c r="A120" s="53">
        <v>44874</v>
      </c>
      <c r="B120" s="9" t="s">
        <v>1155</v>
      </c>
      <c r="C120" s="10" t="s">
        <v>47</v>
      </c>
      <c r="D120" s="10" t="s">
        <v>69</v>
      </c>
      <c r="E120" s="9" t="s">
        <v>26</v>
      </c>
      <c r="F120" s="9"/>
      <c r="G120" s="11">
        <v>7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spans="1:21" customFormat="1" x14ac:dyDescent="0.2">
      <c r="A121" s="58">
        <v>44876</v>
      </c>
      <c r="B121" s="6" t="s">
        <v>1095</v>
      </c>
      <c r="C121" s="42" t="s">
        <v>46</v>
      </c>
      <c r="D121" s="42" t="s">
        <v>64</v>
      </c>
      <c r="E121" s="6" t="s">
        <v>20</v>
      </c>
      <c r="F121" s="6"/>
      <c r="G121" s="45">
        <v>7</v>
      </c>
      <c r="H121" s="6"/>
      <c r="I121" s="20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 customFormat="1" x14ac:dyDescent="0.2">
      <c r="A122" s="53">
        <v>44877</v>
      </c>
      <c r="B122" s="9" t="s">
        <v>1095</v>
      </c>
      <c r="C122" s="10" t="s">
        <v>46</v>
      </c>
      <c r="D122" s="10" t="s">
        <v>64</v>
      </c>
      <c r="E122" s="9" t="s">
        <v>20</v>
      </c>
      <c r="F122" s="9"/>
      <c r="G122" s="11">
        <v>5</v>
      </c>
      <c r="H122" s="9"/>
      <c r="I122" s="17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spans="1:21" customFormat="1" x14ac:dyDescent="0.2">
      <c r="A123" s="53">
        <v>44881</v>
      </c>
      <c r="B123" s="9" t="s">
        <v>1095</v>
      </c>
      <c r="C123" s="10" t="s">
        <v>46</v>
      </c>
      <c r="D123" s="10" t="s">
        <v>64</v>
      </c>
      <c r="E123" s="9" t="s">
        <v>20</v>
      </c>
      <c r="F123" s="9"/>
      <c r="G123" s="11">
        <v>16</v>
      </c>
      <c r="H123" s="9"/>
      <c r="I123" s="17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spans="1:21" customFormat="1" x14ac:dyDescent="0.2">
      <c r="A124" s="53">
        <v>44882</v>
      </c>
      <c r="B124" s="9" t="s">
        <v>1095</v>
      </c>
      <c r="C124" s="10" t="s">
        <v>46</v>
      </c>
      <c r="D124" s="10" t="s">
        <v>64</v>
      </c>
      <c r="E124" s="9" t="s">
        <v>20</v>
      </c>
      <c r="F124" s="9"/>
      <c r="G124" s="11">
        <v>18</v>
      </c>
      <c r="H124" s="9"/>
      <c r="I124" s="17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1:21" customFormat="1" x14ac:dyDescent="0.2">
      <c r="A125" s="53">
        <v>44893</v>
      </c>
      <c r="B125" s="9" t="s">
        <v>1096</v>
      </c>
      <c r="C125" s="10"/>
      <c r="D125" s="10" t="s">
        <v>64</v>
      </c>
      <c r="E125" s="9" t="s">
        <v>20</v>
      </c>
      <c r="F125" s="9"/>
      <c r="G125" s="11">
        <v>14</v>
      </c>
      <c r="H125" s="9"/>
      <c r="I125" s="17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1:21" customFormat="1" x14ac:dyDescent="0.2">
      <c r="A126" s="53">
        <v>44893</v>
      </c>
      <c r="B126" s="9" t="s">
        <v>1156</v>
      </c>
      <c r="C126" s="10"/>
      <c r="D126" s="10" t="s">
        <v>64</v>
      </c>
      <c r="E126" s="9" t="s">
        <v>20</v>
      </c>
      <c r="F126" s="9"/>
      <c r="G126" s="11">
        <v>8</v>
      </c>
      <c r="H126" s="9"/>
      <c r="I126" s="17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  <row r="127" spans="1:21" customFormat="1" x14ac:dyDescent="0.2">
      <c r="A127" s="59">
        <v>44894</v>
      </c>
      <c r="B127" s="13" t="s">
        <v>1096</v>
      </c>
      <c r="C127" s="32"/>
      <c r="D127" s="32" t="s">
        <v>64</v>
      </c>
      <c r="E127" s="13" t="s">
        <v>20</v>
      </c>
      <c r="F127" s="13"/>
      <c r="G127" s="40">
        <v>0</v>
      </c>
      <c r="H127" s="13"/>
      <c r="I127" s="19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</row>
    <row r="128" spans="1:21" x14ac:dyDescent="0.2">
      <c r="A128" s="53">
        <v>44907</v>
      </c>
      <c r="B128" s="9" t="s">
        <v>1157</v>
      </c>
      <c r="C128" s="10" t="s">
        <v>52</v>
      </c>
      <c r="D128" s="10" t="s">
        <v>69</v>
      </c>
      <c r="E128" s="9" t="s">
        <v>17</v>
      </c>
      <c r="F128" s="9"/>
      <c r="G128" s="11">
        <v>22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 spans="1:21" x14ac:dyDescent="0.2">
      <c r="A129" s="53">
        <v>44908</v>
      </c>
      <c r="B129" s="9" t="s">
        <v>1158</v>
      </c>
      <c r="C129" s="10" t="s">
        <v>47</v>
      </c>
      <c r="D129" s="10" t="s">
        <v>69</v>
      </c>
      <c r="E129" s="9" t="s">
        <v>26</v>
      </c>
      <c r="F129" s="9"/>
      <c r="G129" s="11">
        <v>12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</row>
    <row r="130" spans="1:21" x14ac:dyDescent="0.2">
      <c r="A130" s="53">
        <v>44909</v>
      </c>
      <c r="B130" s="9" t="s">
        <v>1127</v>
      </c>
      <c r="C130" s="10" t="s">
        <v>47</v>
      </c>
      <c r="D130" s="10" t="s">
        <v>69</v>
      </c>
      <c r="E130" s="9" t="s">
        <v>26</v>
      </c>
      <c r="F130" s="9"/>
      <c r="G130" s="11">
        <v>6</v>
      </c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</row>
    <row r="131" spans="1:21" x14ac:dyDescent="0.2">
      <c r="A131" s="53">
        <v>44914</v>
      </c>
      <c r="B131" s="9" t="s">
        <v>1157</v>
      </c>
      <c r="C131" s="10" t="s">
        <v>52</v>
      </c>
      <c r="D131" s="10" t="s">
        <v>69</v>
      </c>
      <c r="E131" s="9" t="s">
        <v>17</v>
      </c>
      <c r="F131" s="9"/>
      <c r="G131" s="11">
        <v>13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</row>
    <row r="132" spans="1:21" customFormat="1" x14ac:dyDescent="0.2">
      <c r="A132" s="58">
        <v>44935</v>
      </c>
      <c r="B132" s="6" t="s">
        <v>1159</v>
      </c>
      <c r="C132" s="42" t="s">
        <v>45</v>
      </c>
      <c r="D132" s="42" t="s">
        <v>64</v>
      </c>
      <c r="E132" s="6" t="s">
        <v>39</v>
      </c>
      <c r="F132" s="6"/>
      <c r="G132" s="45">
        <v>14</v>
      </c>
      <c r="H132" s="6"/>
      <c r="I132" s="20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21" customFormat="1" x14ac:dyDescent="0.2">
      <c r="A133" s="53">
        <v>44935</v>
      </c>
      <c r="B133" s="9" t="s">
        <v>1160</v>
      </c>
      <c r="C133" s="10"/>
      <c r="D133" s="10" t="s">
        <v>64</v>
      </c>
      <c r="E133" s="9" t="s">
        <v>20</v>
      </c>
      <c r="F133" s="9"/>
      <c r="G133" s="11">
        <v>45</v>
      </c>
      <c r="H133" s="9"/>
      <c r="I133" s="17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</row>
    <row r="134" spans="1:21" customFormat="1" x14ac:dyDescent="0.2">
      <c r="A134" s="53">
        <v>44936</v>
      </c>
      <c r="B134" s="9" t="s">
        <v>1161</v>
      </c>
      <c r="C134" s="10" t="s">
        <v>3</v>
      </c>
      <c r="D134" s="10" t="s">
        <v>77</v>
      </c>
      <c r="E134" s="9" t="s">
        <v>39</v>
      </c>
      <c r="F134" s="9"/>
      <c r="G134" s="11">
        <v>3</v>
      </c>
      <c r="H134" s="9"/>
      <c r="I134" s="17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</row>
    <row r="135" spans="1:21" customFormat="1" x14ac:dyDescent="0.2">
      <c r="A135" s="53">
        <v>44936</v>
      </c>
      <c r="B135" s="9" t="s">
        <v>1160</v>
      </c>
      <c r="C135" s="10"/>
      <c r="D135" s="10" t="s">
        <v>64</v>
      </c>
      <c r="E135" s="9" t="s">
        <v>20</v>
      </c>
      <c r="F135" s="9"/>
      <c r="G135" s="11"/>
      <c r="H135" s="9"/>
      <c r="I135" s="17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</row>
    <row r="136" spans="1:21" customFormat="1" x14ac:dyDescent="0.2">
      <c r="A136" s="53">
        <v>44937</v>
      </c>
      <c r="B136" s="9" t="s">
        <v>1162</v>
      </c>
      <c r="C136" s="10" t="s">
        <v>56</v>
      </c>
      <c r="D136" s="10" t="s">
        <v>77</v>
      </c>
      <c r="E136" s="9" t="s">
        <v>39</v>
      </c>
      <c r="F136" s="9"/>
      <c r="G136" s="11">
        <v>9</v>
      </c>
      <c r="H136" s="9"/>
      <c r="I136" s="17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</row>
    <row r="137" spans="1:21" customFormat="1" x14ac:dyDescent="0.2">
      <c r="A137" s="53">
        <v>44937</v>
      </c>
      <c r="B137" s="9" t="s">
        <v>1160</v>
      </c>
      <c r="C137" s="10"/>
      <c r="D137" s="10" t="s">
        <v>64</v>
      </c>
      <c r="E137" s="9" t="s">
        <v>20</v>
      </c>
      <c r="F137" s="9"/>
      <c r="G137" s="11"/>
      <c r="H137" s="9"/>
      <c r="I137" s="17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</row>
    <row r="138" spans="1:21" customFormat="1" x14ac:dyDescent="0.2">
      <c r="A138" s="59">
        <v>44938</v>
      </c>
      <c r="B138" s="13" t="s">
        <v>1160</v>
      </c>
      <c r="C138" s="32"/>
      <c r="D138" s="32" t="s">
        <v>64</v>
      </c>
      <c r="E138" s="13" t="s">
        <v>20</v>
      </c>
      <c r="F138" s="13"/>
      <c r="G138" s="40"/>
      <c r="H138" s="13"/>
      <c r="I138" s="19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</row>
    <row r="139" spans="1:21" x14ac:dyDescent="0.2">
      <c r="A139" s="53">
        <v>44938</v>
      </c>
      <c r="B139" s="9" t="s">
        <v>1163</v>
      </c>
      <c r="C139" s="10" t="s">
        <v>47</v>
      </c>
      <c r="D139" s="10" t="s">
        <v>69</v>
      </c>
      <c r="E139" s="9" t="s">
        <v>26</v>
      </c>
      <c r="F139" s="9"/>
      <c r="G139" s="11">
        <v>9</v>
      </c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</row>
    <row r="140" spans="1:21" customFormat="1" x14ac:dyDescent="0.2">
      <c r="A140" s="58">
        <v>44938</v>
      </c>
      <c r="B140" s="6" t="s">
        <v>1164</v>
      </c>
      <c r="C140" s="42" t="s">
        <v>62</v>
      </c>
      <c r="D140" s="42" t="s">
        <v>77</v>
      </c>
      <c r="E140" s="6" t="s">
        <v>39</v>
      </c>
      <c r="F140" s="6"/>
      <c r="G140" s="45">
        <v>3</v>
      </c>
      <c r="H140" s="6"/>
      <c r="I140" s="20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:21" customFormat="1" x14ac:dyDescent="0.2">
      <c r="A141" s="53">
        <v>44939</v>
      </c>
      <c r="B141" s="9" t="s">
        <v>1165</v>
      </c>
      <c r="C141" s="10"/>
      <c r="D141" s="10" t="s">
        <v>77</v>
      </c>
      <c r="E141" s="9" t="s">
        <v>39</v>
      </c>
      <c r="F141" s="9"/>
      <c r="G141" s="11">
        <v>5</v>
      </c>
      <c r="H141" s="9"/>
      <c r="I141" s="17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</row>
    <row r="142" spans="1:21" customFormat="1" x14ac:dyDescent="0.2">
      <c r="A142" s="53">
        <v>44943</v>
      </c>
      <c r="B142" s="9" t="s">
        <v>1166</v>
      </c>
      <c r="C142" s="10"/>
      <c r="D142" s="10" t="s">
        <v>64</v>
      </c>
      <c r="E142" s="9" t="s">
        <v>39</v>
      </c>
      <c r="F142" s="9"/>
      <c r="G142" s="11">
        <v>5</v>
      </c>
      <c r="H142" s="9"/>
      <c r="I142" s="17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</row>
    <row r="143" spans="1:21" customFormat="1" x14ac:dyDescent="0.2">
      <c r="A143" s="59">
        <v>44943</v>
      </c>
      <c r="B143" s="13" t="s">
        <v>1167</v>
      </c>
      <c r="C143" s="32"/>
      <c r="D143" s="32" t="s">
        <v>64</v>
      </c>
      <c r="E143" s="13" t="s">
        <v>20</v>
      </c>
      <c r="F143" s="13"/>
      <c r="G143" s="40">
        <v>10</v>
      </c>
      <c r="H143" s="13"/>
      <c r="I143" s="19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</row>
    <row r="144" spans="1:21" x14ac:dyDescent="0.2">
      <c r="A144" s="53">
        <v>44943</v>
      </c>
      <c r="B144" s="9" t="s">
        <v>1168</v>
      </c>
      <c r="C144" s="10" t="s">
        <v>47</v>
      </c>
      <c r="D144" s="10" t="s">
        <v>69</v>
      </c>
      <c r="E144" s="9" t="s">
        <v>26</v>
      </c>
      <c r="F144" s="9"/>
      <c r="G144" s="11">
        <v>11</v>
      </c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</row>
    <row r="145" spans="1:21" customFormat="1" x14ac:dyDescent="0.2">
      <c r="A145" s="57">
        <v>44944</v>
      </c>
      <c r="B145" s="36" t="s">
        <v>1169</v>
      </c>
      <c r="C145" s="46"/>
      <c r="D145" s="46" t="s">
        <v>77</v>
      </c>
      <c r="E145" s="36" t="s">
        <v>39</v>
      </c>
      <c r="F145" s="36"/>
      <c r="G145" s="47">
        <v>3</v>
      </c>
      <c r="H145" s="36"/>
      <c r="I145" s="37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</row>
    <row r="146" spans="1:21" x14ac:dyDescent="0.2">
      <c r="A146" s="53">
        <v>44946</v>
      </c>
      <c r="B146" s="9" t="s">
        <v>1115</v>
      </c>
      <c r="C146" s="10" t="s">
        <v>52</v>
      </c>
      <c r="D146" s="10" t="s">
        <v>69</v>
      </c>
      <c r="E146" s="9" t="s">
        <v>17</v>
      </c>
      <c r="F146" s="9"/>
      <c r="G146" s="11">
        <v>18</v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</row>
    <row r="147" spans="1:21" customFormat="1" x14ac:dyDescent="0.2">
      <c r="A147" s="58">
        <v>44949</v>
      </c>
      <c r="B147" s="6" t="s">
        <v>1159</v>
      </c>
      <c r="C147" s="42" t="s">
        <v>45</v>
      </c>
      <c r="D147" s="42" t="s">
        <v>64</v>
      </c>
      <c r="E147" s="6" t="s">
        <v>39</v>
      </c>
      <c r="F147" s="6"/>
      <c r="G147" s="45">
        <v>8</v>
      </c>
      <c r="H147" s="6"/>
      <c r="I147" s="20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21" customFormat="1" x14ac:dyDescent="0.2">
      <c r="A148" s="59">
        <v>44950</v>
      </c>
      <c r="B148" s="13" t="s">
        <v>1170</v>
      </c>
      <c r="C148" s="32" t="s">
        <v>50</v>
      </c>
      <c r="D148" s="32" t="s">
        <v>77</v>
      </c>
      <c r="E148" s="13" t="s">
        <v>39</v>
      </c>
      <c r="F148" s="13"/>
      <c r="G148" s="40">
        <v>9</v>
      </c>
      <c r="H148" s="13"/>
      <c r="I148" s="19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</row>
    <row r="149" spans="1:21" x14ac:dyDescent="0.2">
      <c r="A149" s="53">
        <v>44951</v>
      </c>
      <c r="B149" s="9" t="s">
        <v>1136</v>
      </c>
      <c r="C149" s="10" t="s">
        <v>52</v>
      </c>
      <c r="D149" s="10" t="s">
        <v>69</v>
      </c>
      <c r="E149" s="9" t="s">
        <v>17</v>
      </c>
      <c r="F149" s="9"/>
      <c r="G149" s="11">
        <v>16</v>
      </c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customFormat="1" x14ac:dyDescent="0.2">
      <c r="A150" s="57">
        <v>44956</v>
      </c>
      <c r="B150" s="36" t="s">
        <v>1159</v>
      </c>
      <c r="C150" s="46" t="s">
        <v>45</v>
      </c>
      <c r="D150" s="46" t="s">
        <v>64</v>
      </c>
      <c r="E150" s="36" t="s">
        <v>39</v>
      </c>
      <c r="F150" s="36"/>
      <c r="G150" s="47">
        <v>7</v>
      </c>
      <c r="H150" s="36"/>
      <c r="I150" s="37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</row>
    <row r="151" spans="1:21" x14ac:dyDescent="0.2">
      <c r="A151" s="53">
        <v>44956</v>
      </c>
      <c r="B151" s="9" t="s">
        <v>1115</v>
      </c>
      <c r="C151" s="10" t="s">
        <v>52</v>
      </c>
      <c r="D151" s="10" t="s">
        <v>69</v>
      </c>
      <c r="E151" s="9" t="s">
        <v>17</v>
      </c>
      <c r="F151" s="9"/>
      <c r="G151" s="11">
        <v>23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x14ac:dyDescent="0.2">
      <c r="A152" s="53">
        <v>44957</v>
      </c>
      <c r="B152" s="9" t="s">
        <v>1114</v>
      </c>
      <c r="C152" s="10" t="s">
        <v>52</v>
      </c>
      <c r="D152" s="10" t="s">
        <v>69</v>
      </c>
      <c r="E152" s="9" t="s">
        <v>17</v>
      </c>
      <c r="F152" s="9"/>
      <c r="G152" s="11">
        <v>20</v>
      </c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customFormat="1" x14ac:dyDescent="0.2">
      <c r="A153" s="58">
        <v>44963</v>
      </c>
      <c r="B153" s="6" t="s">
        <v>1171</v>
      </c>
      <c r="C153" s="42" t="s">
        <v>45</v>
      </c>
      <c r="D153" s="42" t="s">
        <v>64</v>
      </c>
      <c r="E153" s="6" t="s">
        <v>39</v>
      </c>
      <c r="F153" s="6"/>
      <c r="G153" s="45">
        <v>5</v>
      </c>
      <c r="H153" s="6"/>
      <c r="I153" s="20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21" customFormat="1" x14ac:dyDescent="0.2">
      <c r="A154" s="53">
        <v>44963</v>
      </c>
      <c r="B154" s="9" t="s">
        <v>1172</v>
      </c>
      <c r="C154" s="10"/>
      <c r="D154" s="10" t="s">
        <v>64</v>
      </c>
      <c r="E154" s="9" t="s">
        <v>20</v>
      </c>
      <c r="F154" s="9"/>
      <c r="G154" s="11">
        <v>17</v>
      </c>
      <c r="H154" s="9"/>
      <c r="I154" s="17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customFormat="1" x14ac:dyDescent="0.2">
      <c r="A155" s="53">
        <v>44964</v>
      </c>
      <c r="B155" s="9" t="s">
        <v>1173</v>
      </c>
      <c r="C155" s="10"/>
      <c r="D155" s="10" t="s">
        <v>77</v>
      </c>
      <c r="E155" s="9" t="s">
        <v>39</v>
      </c>
      <c r="F155" s="9"/>
      <c r="G155" s="11">
        <v>12</v>
      </c>
      <c r="H155" s="9"/>
      <c r="I155" s="17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customFormat="1" x14ac:dyDescent="0.2">
      <c r="A156" s="53">
        <v>44964</v>
      </c>
      <c r="B156" s="9" t="s">
        <v>1172</v>
      </c>
      <c r="C156" s="10"/>
      <c r="D156" s="10" t="s">
        <v>64</v>
      </c>
      <c r="E156" s="9" t="s">
        <v>20</v>
      </c>
      <c r="F156" s="9"/>
      <c r="G156" s="11">
        <v>11</v>
      </c>
      <c r="H156" s="9"/>
      <c r="I156" s="17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customFormat="1" x14ac:dyDescent="0.2">
      <c r="A157" s="59">
        <v>44965</v>
      </c>
      <c r="B157" s="13" t="s">
        <v>1172</v>
      </c>
      <c r="C157" s="32"/>
      <c r="D157" s="32" t="s">
        <v>64</v>
      </c>
      <c r="E157" s="13" t="s">
        <v>20</v>
      </c>
      <c r="F157" s="13"/>
      <c r="G157" s="40">
        <v>7</v>
      </c>
      <c r="H157" s="13"/>
      <c r="I157" s="19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</row>
    <row r="158" spans="1:21" x14ac:dyDescent="0.2">
      <c r="A158" s="53">
        <v>44966</v>
      </c>
      <c r="B158" s="9" t="s">
        <v>1148</v>
      </c>
      <c r="C158" s="10" t="s">
        <v>52</v>
      </c>
      <c r="D158" s="10" t="s">
        <v>69</v>
      </c>
      <c r="E158" s="9" t="s">
        <v>17</v>
      </c>
      <c r="F158" s="9"/>
      <c r="G158" s="11">
        <v>13</v>
      </c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customFormat="1" x14ac:dyDescent="0.2">
      <c r="A159" s="58">
        <v>44966</v>
      </c>
      <c r="B159" s="6" t="s">
        <v>1172</v>
      </c>
      <c r="C159" s="42"/>
      <c r="D159" s="42" t="s">
        <v>64</v>
      </c>
      <c r="E159" s="6" t="s">
        <v>20</v>
      </c>
      <c r="F159" s="6"/>
      <c r="G159" s="45">
        <v>13</v>
      </c>
      <c r="H159" s="6"/>
      <c r="I159" s="20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:21" customFormat="1" x14ac:dyDescent="0.2">
      <c r="A160" s="59">
        <v>44967</v>
      </c>
      <c r="B160" s="13" t="s">
        <v>1174</v>
      </c>
      <c r="C160" s="32" t="s">
        <v>56</v>
      </c>
      <c r="D160" s="32" t="s">
        <v>77</v>
      </c>
      <c r="E160" s="13" t="s">
        <v>39</v>
      </c>
      <c r="F160" s="13"/>
      <c r="G160" s="40">
        <v>8</v>
      </c>
      <c r="H160" s="13"/>
      <c r="I160" s="19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1:21" ht="16" x14ac:dyDescent="0.2">
      <c r="A161" s="53">
        <v>44967</v>
      </c>
      <c r="B161" s="12" t="s">
        <v>1158</v>
      </c>
      <c r="C161" s="10" t="s">
        <v>47</v>
      </c>
      <c r="D161" s="10" t="s">
        <v>69</v>
      </c>
      <c r="E161" s="9" t="s">
        <v>26</v>
      </c>
      <c r="F161" s="9"/>
      <c r="G161" s="11">
        <v>5</v>
      </c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customFormat="1" x14ac:dyDescent="0.2">
      <c r="A162" s="57">
        <v>44970</v>
      </c>
      <c r="B162" s="36" t="s">
        <v>1171</v>
      </c>
      <c r="C162" s="46" t="s">
        <v>45</v>
      </c>
      <c r="D162" s="46" t="s">
        <v>64</v>
      </c>
      <c r="E162" s="36" t="s">
        <v>39</v>
      </c>
      <c r="F162" s="36"/>
      <c r="G162" s="47">
        <v>8</v>
      </c>
      <c r="H162" s="36"/>
      <c r="I162" s="37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</row>
    <row r="163" spans="1:21" x14ac:dyDescent="0.2">
      <c r="A163" s="53">
        <v>44970</v>
      </c>
      <c r="B163" s="9" t="s">
        <v>1140</v>
      </c>
      <c r="C163" s="10" t="s">
        <v>52</v>
      </c>
      <c r="D163" s="10" t="s">
        <v>69</v>
      </c>
      <c r="E163" s="9" t="s">
        <v>17</v>
      </c>
      <c r="F163" s="9"/>
      <c r="G163" s="11">
        <v>15</v>
      </c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customFormat="1" x14ac:dyDescent="0.2">
      <c r="A164" s="58">
        <v>44970</v>
      </c>
      <c r="B164" s="6" t="s">
        <v>1175</v>
      </c>
      <c r="C164" s="42"/>
      <c r="D164" s="42" t="s">
        <v>64</v>
      </c>
      <c r="E164" s="6" t="s">
        <v>20</v>
      </c>
      <c r="F164" s="6"/>
      <c r="G164" s="45">
        <v>13</v>
      </c>
      <c r="H164" s="6"/>
      <c r="I164" s="20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:21" customFormat="1" x14ac:dyDescent="0.2">
      <c r="A165" s="53">
        <v>44971</v>
      </c>
      <c r="B165" s="9" t="s">
        <v>1175</v>
      </c>
      <c r="C165" s="10"/>
      <c r="D165" s="10" t="s">
        <v>64</v>
      </c>
      <c r="E165" s="9" t="s">
        <v>20</v>
      </c>
      <c r="F165" s="9"/>
      <c r="G165" s="11">
        <v>11</v>
      </c>
      <c r="H165" s="9"/>
      <c r="I165" s="17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customFormat="1" x14ac:dyDescent="0.2">
      <c r="A166" s="53">
        <v>44971</v>
      </c>
      <c r="B166" s="9" t="s">
        <v>1176</v>
      </c>
      <c r="C166" s="10" t="s">
        <v>3</v>
      </c>
      <c r="D166" s="10" t="s">
        <v>77</v>
      </c>
      <c r="E166" s="9" t="s">
        <v>39</v>
      </c>
      <c r="F166" s="9"/>
      <c r="G166" s="11">
        <v>1</v>
      </c>
      <c r="H166" s="9"/>
      <c r="I166" s="17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customFormat="1" x14ac:dyDescent="0.2">
      <c r="A167" s="59">
        <v>44972</v>
      </c>
      <c r="B167" s="13" t="s">
        <v>319</v>
      </c>
      <c r="C167" s="32"/>
      <c r="D167" s="32" t="s">
        <v>64</v>
      </c>
      <c r="E167" s="13" t="s">
        <v>20</v>
      </c>
      <c r="F167" s="13"/>
      <c r="G167" s="40">
        <v>20</v>
      </c>
      <c r="H167" s="13"/>
      <c r="I167" s="19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</row>
    <row r="168" spans="1:21" ht="16" x14ac:dyDescent="0.2">
      <c r="A168" s="53">
        <v>44972</v>
      </c>
      <c r="B168" s="12" t="s">
        <v>1127</v>
      </c>
      <c r="C168" s="10" t="s">
        <v>47</v>
      </c>
      <c r="D168" s="10" t="s">
        <v>69</v>
      </c>
      <c r="E168" s="9" t="s">
        <v>26</v>
      </c>
      <c r="F168" s="9"/>
      <c r="G168" s="11">
        <v>8</v>
      </c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customFormat="1" x14ac:dyDescent="0.2">
      <c r="A169" s="57">
        <v>44973</v>
      </c>
      <c r="B169" s="36" t="s">
        <v>1174</v>
      </c>
      <c r="C169" s="46" t="s">
        <v>56</v>
      </c>
      <c r="D169" s="46" t="s">
        <v>77</v>
      </c>
      <c r="E169" s="36" t="s">
        <v>39</v>
      </c>
      <c r="F169" s="36"/>
      <c r="G169" s="47">
        <v>6</v>
      </c>
      <c r="H169" s="36"/>
      <c r="I169" s="37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</row>
    <row r="170" spans="1:21" x14ac:dyDescent="0.2">
      <c r="A170" s="53">
        <v>44973</v>
      </c>
      <c r="B170" s="9" t="s">
        <v>1136</v>
      </c>
      <c r="C170" s="10" t="s">
        <v>52</v>
      </c>
      <c r="D170" s="10" t="s">
        <v>69</v>
      </c>
      <c r="E170" s="9" t="s">
        <v>17</v>
      </c>
      <c r="F170" s="9"/>
      <c r="G170" s="11">
        <v>7</v>
      </c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customFormat="1" x14ac:dyDescent="0.2">
      <c r="A171" s="57">
        <v>44977</v>
      </c>
      <c r="B171" s="36" t="s">
        <v>1177</v>
      </c>
      <c r="C171" s="46" t="s">
        <v>49</v>
      </c>
      <c r="D171" s="46" t="s">
        <v>77</v>
      </c>
      <c r="E171" s="36" t="s">
        <v>20</v>
      </c>
      <c r="F171" s="36"/>
      <c r="G171" s="47">
        <v>16</v>
      </c>
      <c r="H171" s="36"/>
      <c r="I171" s="37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</row>
    <row r="172" spans="1:21" x14ac:dyDescent="0.2">
      <c r="A172" s="53">
        <v>44977</v>
      </c>
      <c r="B172" s="9" t="s">
        <v>1115</v>
      </c>
      <c r="C172" s="10" t="s">
        <v>52</v>
      </c>
      <c r="D172" s="10" t="s">
        <v>69</v>
      </c>
      <c r="E172" s="9" t="s">
        <v>17</v>
      </c>
      <c r="F172" s="9"/>
      <c r="G172" s="11">
        <v>21</v>
      </c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customFormat="1" x14ac:dyDescent="0.2">
      <c r="A173" s="58">
        <v>44977</v>
      </c>
      <c r="B173" s="6" t="s">
        <v>1171</v>
      </c>
      <c r="C173" s="42" t="s">
        <v>45</v>
      </c>
      <c r="D173" s="42" t="s">
        <v>64</v>
      </c>
      <c r="E173" s="6" t="s">
        <v>39</v>
      </c>
      <c r="F173" s="6"/>
      <c r="G173" s="45">
        <v>1</v>
      </c>
      <c r="H173" s="6"/>
      <c r="I173" s="20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21" customFormat="1" x14ac:dyDescent="0.2">
      <c r="A174" s="59">
        <v>44978</v>
      </c>
      <c r="B174" s="13" t="s">
        <v>1178</v>
      </c>
      <c r="C174" s="32"/>
      <c r="D174" s="32" t="s">
        <v>64</v>
      </c>
      <c r="E174" s="13" t="s">
        <v>39</v>
      </c>
      <c r="F174" s="13"/>
      <c r="G174" s="40">
        <v>5</v>
      </c>
      <c r="H174" s="13"/>
      <c r="I174" s="19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</row>
    <row r="175" spans="1:21" x14ac:dyDescent="0.2">
      <c r="A175" s="53">
        <v>44978</v>
      </c>
      <c r="B175" s="9" t="s">
        <v>1114</v>
      </c>
      <c r="C175" s="10" t="s">
        <v>52</v>
      </c>
      <c r="D175" s="10" t="s">
        <v>69</v>
      </c>
      <c r="E175" s="9" t="s">
        <v>17</v>
      </c>
      <c r="F175" s="9"/>
      <c r="G175" s="11">
        <v>17</v>
      </c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</row>
    <row r="176" spans="1:21" x14ac:dyDescent="0.2">
      <c r="A176" s="53">
        <v>44979</v>
      </c>
      <c r="B176" s="9" t="s">
        <v>1150</v>
      </c>
      <c r="C176" s="10" t="s">
        <v>52</v>
      </c>
      <c r="D176" s="10" t="s">
        <v>69</v>
      </c>
      <c r="E176" s="9" t="s">
        <v>17</v>
      </c>
      <c r="F176" s="9"/>
      <c r="G176" s="11">
        <v>10</v>
      </c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</row>
    <row r="177" spans="1:21" x14ac:dyDescent="0.2">
      <c r="A177" s="53">
        <v>44980</v>
      </c>
      <c r="B177" s="9" t="s">
        <v>1136</v>
      </c>
      <c r="C177" s="10" t="s">
        <v>52</v>
      </c>
      <c r="D177" s="10" t="s">
        <v>69</v>
      </c>
      <c r="E177" s="9" t="s">
        <v>17</v>
      </c>
      <c r="F177" s="9"/>
      <c r="G177" s="11">
        <v>17</v>
      </c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</row>
    <row r="178" spans="1:21" x14ac:dyDescent="0.2">
      <c r="A178" s="53">
        <v>44981</v>
      </c>
      <c r="B178" s="9" t="s">
        <v>1114</v>
      </c>
      <c r="C178" s="10" t="s">
        <v>52</v>
      </c>
      <c r="D178" s="10" t="s">
        <v>69</v>
      </c>
      <c r="E178" s="9" t="s">
        <v>17</v>
      </c>
      <c r="F178" s="9"/>
      <c r="G178" s="11">
        <v>11</v>
      </c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</row>
    <row r="179" spans="1:21" customFormat="1" x14ac:dyDescent="0.2">
      <c r="A179" s="58">
        <v>44981</v>
      </c>
      <c r="B179" s="6" t="s">
        <v>1179</v>
      </c>
      <c r="C179" s="42" t="s">
        <v>50</v>
      </c>
      <c r="D179" s="42" t="s">
        <v>77</v>
      </c>
      <c r="E179" s="6" t="s">
        <v>39</v>
      </c>
      <c r="F179" s="6"/>
      <c r="G179" s="45">
        <v>4</v>
      </c>
      <c r="H179" s="6"/>
      <c r="I179" s="20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21" customFormat="1" x14ac:dyDescent="0.2">
      <c r="A180" s="59">
        <v>44984</v>
      </c>
      <c r="B180" s="13" t="s">
        <v>1171</v>
      </c>
      <c r="C180" s="32" t="s">
        <v>45</v>
      </c>
      <c r="D180" s="32" t="s">
        <v>64</v>
      </c>
      <c r="E180" s="13" t="s">
        <v>39</v>
      </c>
      <c r="F180" s="13"/>
      <c r="G180" s="40">
        <v>5</v>
      </c>
      <c r="H180" s="13"/>
      <c r="I180" s="19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</row>
    <row r="181" spans="1:21" x14ac:dyDescent="0.2">
      <c r="A181" s="53">
        <v>44984</v>
      </c>
      <c r="B181" s="9" t="s">
        <v>1115</v>
      </c>
      <c r="C181" s="10" t="s">
        <v>52</v>
      </c>
      <c r="D181" s="10" t="s">
        <v>69</v>
      </c>
      <c r="E181" s="9" t="s">
        <v>17</v>
      </c>
      <c r="F181" s="9"/>
      <c r="G181" s="11">
        <v>25</v>
      </c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</row>
    <row r="182" spans="1:21" customFormat="1" x14ac:dyDescent="0.2">
      <c r="A182" s="58">
        <v>44988</v>
      </c>
      <c r="B182" s="6" t="s">
        <v>1180</v>
      </c>
      <c r="C182" s="42"/>
      <c r="D182" s="42" t="s">
        <v>64</v>
      </c>
      <c r="E182" s="6" t="s">
        <v>39</v>
      </c>
      <c r="F182" s="6"/>
      <c r="G182" s="45">
        <v>0</v>
      </c>
      <c r="H182" s="6"/>
      <c r="I182" s="20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:21" customFormat="1" x14ac:dyDescent="0.2">
      <c r="A183" s="53">
        <v>44988</v>
      </c>
      <c r="B183" s="9" t="s">
        <v>1181</v>
      </c>
      <c r="C183" s="10"/>
      <c r="D183" s="10" t="s">
        <v>64</v>
      </c>
      <c r="E183" s="9" t="s">
        <v>20</v>
      </c>
      <c r="F183" s="9"/>
      <c r="G183" s="11">
        <v>14</v>
      </c>
      <c r="H183" s="9"/>
      <c r="I183" s="17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</row>
    <row r="184" spans="1:21" customFormat="1" x14ac:dyDescent="0.2">
      <c r="A184" s="53">
        <v>44991</v>
      </c>
      <c r="B184" s="9" t="s">
        <v>1159</v>
      </c>
      <c r="C184" s="10" t="s">
        <v>45</v>
      </c>
      <c r="D184" s="10" t="s">
        <v>64</v>
      </c>
      <c r="E184" s="9" t="s">
        <v>39</v>
      </c>
      <c r="F184" s="9"/>
      <c r="G184" s="11">
        <v>9</v>
      </c>
      <c r="H184" s="9"/>
      <c r="I184" s="17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</row>
    <row r="185" spans="1:21" customFormat="1" x14ac:dyDescent="0.2">
      <c r="A185" s="53">
        <v>44991</v>
      </c>
      <c r="B185" s="9" t="s">
        <v>1172</v>
      </c>
      <c r="C185" s="10"/>
      <c r="D185" s="10" t="s">
        <v>64</v>
      </c>
      <c r="E185" s="9" t="s">
        <v>20</v>
      </c>
      <c r="F185" s="9"/>
      <c r="G185" s="11">
        <v>16</v>
      </c>
      <c r="H185" s="9"/>
      <c r="I185" s="17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</row>
    <row r="186" spans="1:21" customFormat="1" x14ac:dyDescent="0.2">
      <c r="A186" s="53">
        <v>44992</v>
      </c>
      <c r="B186" s="9" t="s">
        <v>1172</v>
      </c>
      <c r="C186" s="10"/>
      <c r="D186" s="10" t="s">
        <v>64</v>
      </c>
      <c r="E186" s="9" t="s">
        <v>20</v>
      </c>
      <c r="F186" s="9"/>
      <c r="G186" s="11">
        <v>9</v>
      </c>
      <c r="H186" s="9"/>
      <c r="I186" s="17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</row>
    <row r="187" spans="1:21" customFormat="1" x14ac:dyDescent="0.2">
      <c r="A187" s="53">
        <v>44993</v>
      </c>
      <c r="B187" s="9" t="s">
        <v>1172</v>
      </c>
      <c r="C187" s="10"/>
      <c r="D187" s="10" t="s">
        <v>64</v>
      </c>
      <c r="E187" s="9" t="s">
        <v>20</v>
      </c>
      <c r="F187" s="9"/>
      <c r="G187" s="11">
        <v>13</v>
      </c>
      <c r="H187" s="9"/>
      <c r="I187" s="17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</row>
    <row r="188" spans="1:21" customFormat="1" x14ac:dyDescent="0.2">
      <c r="A188" s="59">
        <v>44994</v>
      </c>
      <c r="B188" s="13" t="s">
        <v>1182</v>
      </c>
      <c r="C188" s="32" t="s">
        <v>62</v>
      </c>
      <c r="D188" s="32" t="s">
        <v>77</v>
      </c>
      <c r="E188" s="13" t="s">
        <v>39</v>
      </c>
      <c r="F188" s="13"/>
      <c r="G188" s="40">
        <v>0</v>
      </c>
      <c r="H188" s="13"/>
      <c r="I188" s="19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</row>
    <row r="189" spans="1:21" x14ac:dyDescent="0.2">
      <c r="A189" s="53">
        <v>44994</v>
      </c>
      <c r="B189" s="9" t="s">
        <v>1158</v>
      </c>
      <c r="C189" s="10" t="s">
        <v>47</v>
      </c>
      <c r="D189" s="10" t="s">
        <v>69</v>
      </c>
      <c r="E189" s="9" t="s">
        <v>26</v>
      </c>
      <c r="F189" s="9"/>
      <c r="G189" s="11">
        <v>11</v>
      </c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</row>
    <row r="190" spans="1:21" customFormat="1" x14ac:dyDescent="0.2">
      <c r="A190" s="58">
        <v>44998</v>
      </c>
      <c r="B190" s="6" t="s">
        <v>1175</v>
      </c>
      <c r="C190" s="42"/>
      <c r="D190" s="42" t="s">
        <v>64</v>
      </c>
      <c r="E190" s="6" t="s">
        <v>20</v>
      </c>
      <c r="F190" s="6"/>
      <c r="G190" s="45">
        <v>11</v>
      </c>
      <c r="H190" s="6"/>
      <c r="I190" s="20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customFormat="1" x14ac:dyDescent="0.2">
      <c r="A191" s="53">
        <v>44998</v>
      </c>
      <c r="B191" s="9" t="s">
        <v>1171</v>
      </c>
      <c r="C191" s="10" t="s">
        <v>45</v>
      </c>
      <c r="D191" s="10" t="s">
        <v>64</v>
      </c>
      <c r="E191" s="9" t="s">
        <v>39</v>
      </c>
      <c r="F191" s="9"/>
      <c r="G191" s="11">
        <v>13</v>
      </c>
      <c r="H191" s="9"/>
      <c r="I191" s="17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</row>
    <row r="192" spans="1:21" customFormat="1" x14ac:dyDescent="0.2">
      <c r="A192" s="59">
        <v>44999</v>
      </c>
      <c r="B192" s="13" t="s">
        <v>1176</v>
      </c>
      <c r="C192" s="32" t="s">
        <v>3</v>
      </c>
      <c r="D192" s="32" t="s">
        <v>77</v>
      </c>
      <c r="E192" s="13" t="s">
        <v>39</v>
      </c>
      <c r="F192" s="13"/>
      <c r="G192" s="40">
        <v>8</v>
      </c>
      <c r="H192" s="13"/>
      <c r="I192" s="19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</row>
    <row r="193" spans="1:21" x14ac:dyDescent="0.2">
      <c r="A193" s="53">
        <v>44999</v>
      </c>
      <c r="B193" s="9" t="s">
        <v>1140</v>
      </c>
      <c r="C193" s="10" t="s">
        <v>52</v>
      </c>
      <c r="D193" s="10" t="s">
        <v>69</v>
      </c>
      <c r="E193" s="9" t="s">
        <v>17</v>
      </c>
      <c r="F193" s="9"/>
      <c r="G193" s="11">
        <v>9</v>
      </c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</row>
    <row r="194" spans="1:21" x14ac:dyDescent="0.2">
      <c r="A194" s="53">
        <v>45000</v>
      </c>
      <c r="B194" s="9" t="s">
        <v>1148</v>
      </c>
      <c r="C194" s="10" t="s">
        <v>52</v>
      </c>
      <c r="D194" s="10" t="s">
        <v>69</v>
      </c>
      <c r="E194" s="9" t="s">
        <v>17</v>
      </c>
      <c r="F194" s="9"/>
      <c r="G194" s="11">
        <v>8</v>
      </c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</row>
    <row r="195" spans="1:21" customFormat="1" x14ac:dyDescent="0.2">
      <c r="A195" s="58">
        <v>45000</v>
      </c>
      <c r="B195" s="6" t="s">
        <v>1183</v>
      </c>
      <c r="C195" s="42"/>
      <c r="D195" s="42" t="s">
        <v>77</v>
      </c>
      <c r="E195" s="6" t="s">
        <v>39</v>
      </c>
      <c r="F195" s="6"/>
      <c r="G195" s="45">
        <v>2</v>
      </c>
      <c r="H195" s="6"/>
      <c r="I195" s="20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customFormat="1" x14ac:dyDescent="0.2">
      <c r="A196" s="53">
        <v>45001</v>
      </c>
      <c r="B196" s="9" t="s">
        <v>1174</v>
      </c>
      <c r="C196" s="10" t="s">
        <v>56</v>
      </c>
      <c r="D196" s="10" t="s">
        <v>77</v>
      </c>
      <c r="E196" s="9" t="s">
        <v>39</v>
      </c>
      <c r="F196" s="9"/>
      <c r="G196" s="11">
        <v>7</v>
      </c>
      <c r="H196" s="9"/>
      <c r="I196" s="17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</row>
    <row r="197" spans="1:21" customFormat="1" x14ac:dyDescent="0.2">
      <c r="A197" s="59">
        <v>45005</v>
      </c>
      <c r="B197" s="13" t="s">
        <v>1175</v>
      </c>
      <c r="C197" s="32"/>
      <c r="D197" s="32" t="s">
        <v>64</v>
      </c>
      <c r="E197" s="13" t="s">
        <v>20</v>
      </c>
      <c r="F197" s="13"/>
      <c r="G197" s="40">
        <v>11</v>
      </c>
      <c r="H197" s="13"/>
      <c r="I197" s="19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</row>
    <row r="198" spans="1:21" x14ac:dyDescent="0.2">
      <c r="A198" s="53">
        <v>45005</v>
      </c>
      <c r="B198" s="9" t="s">
        <v>1115</v>
      </c>
      <c r="C198" s="10" t="s">
        <v>52</v>
      </c>
      <c r="D198" s="10" t="s">
        <v>69</v>
      </c>
      <c r="E198" s="9" t="s">
        <v>17</v>
      </c>
      <c r="F198" s="9"/>
      <c r="G198" s="11">
        <v>20</v>
      </c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</row>
    <row r="199" spans="1:21" customFormat="1" x14ac:dyDescent="0.2">
      <c r="A199" s="58">
        <v>45005</v>
      </c>
      <c r="B199" s="6" t="s">
        <v>1159</v>
      </c>
      <c r="C199" s="42" t="s">
        <v>45</v>
      </c>
      <c r="D199" s="42" t="s">
        <v>64</v>
      </c>
      <c r="E199" s="6" t="s">
        <v>39</v>
      </c>
      <c r="F199" s="6"/>
      <c r="G199" s="45">
        <v>8</v>
      </c>
      <c r="H199" s="6"/>
      <c r="I199" s="20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 spans="1:21" customFormat="1" x14ac:dyDescent="0.2">
      <c r="A200" s="59">
        <v>45006</v>
      </c>
      <c r="B200" s="13" t="s">
        <v>1178</v>
      </c>
      <c r="C200" s="32"/>
      <c r="D200" s="32" t="s">
        <v>64</v>
      </c>
      <c r="E200" s="13" t="s">
        <v>39</v>
      </c>
      <c r="F200" s="13"/>
      <c r="G200" s="40">
        <v>8</v>
      </c>
      <c r="H200" s="13"/>
      <c r="I200" s="19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</row>
    <row r="201" spans="1:21" x14ac:dyDescent="0.2">
      <c r="A201" s="53">
        <v>45006</v>
      </c>
      <c r="B201" s="9" t="s">
        <v>1127</v>
      </c>
      <c r="C201" s="10" t="s">
        <v>47</v>
      </c>
      <c r="D201" s="10" t="s">
        <v>69</v>
      </c>
      <c r="E201" s="9" t="s">
        <v>26</v>
      </c>
      <c r="F201" s="9"/>
      <c r="G201" s="11">
        <v>12</v>
      </c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</row>
    <row r="202" spans="1:21" x14ac:dyDescent="0.2">
      <c r="A202" s="53">
        <v>45006</v>
      </c>
      <c r="B202" s="9" t="s">
        <v>1136</v>
      </c>
      <c r="C202" s="10" t="s">
        <v>52</v>
      </c>
      <c r="D202" s="10" t="s">
        <v>69</v>
      </c>
      <c r="E202" s="9" t="s">
        <v>17</v>
      </c>
      <c r="F202" s="9"/>
      <c r="G202" s="11">
        <v>8</v>
      </c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</row>
    <row r="203" spans="1:21" customFormat="1" x14ac:dyDescent="0.2">
      <c r="A203" s="58">
        <v>45007</v>
      </c>
      <c r="B203" s="6" t="s">
        <v>1184</v>
      </c>
      <c r="C203" s="42"/>
      <c r="D203" s="42" t="s">
        <v>77</v>
      </c>
      <c r="E203" s="6" t="s">
        <v>39</v>
      </c>
      <c r="F203" s="6"/>
      <c r="G203" s="45">
        <v>5</v>
      </c>
      <c r="H203" s="6"/>
      <c r="I203" s="20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1:21" customFormat="1" x14ac:dyDescent="0.2">
      <c r="A204" s="53">
        <v>45008</v>
      </c>
      <c r="B204" s="9" t="s">
        <v>1185</v>
      </c>
      <c r="C204" s="10" t="s">
        <v>62</v>
      </c>
      <c r="D204" s="10" t="s">
        <v>77</v>
      </c>
      <c r="E204" s="9" t="s">
        <v>39</v>
      </c>
      <c r="F204" s="9"/>
      <c r="G204" s="11">
        <v>0</v>
      </c>
      <c r="H204" s="9"/>
      <c r="I204" s="17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</row>
    <row r="205" spans="1:21" customFormat="1" x14ac:dyDescent="0.2">
      <c r="A205" s="53">
        <v>45009</v>
      </c>
      <c r="B205" s="9" t="s">
        <v>1174</v>
      </c>
      <c r="C205" s="10" t="s">
        <v>56</v>
      </c>
      <c r="D205" s="10" t="s">
        <v>77</v>
      </c>
      <c r="E205" s="9" t="s">
        <v>39</v>
      </c>
      <c r="F205" s="9"/>
      <c r="G205" s="11">
        <v>6</v>
      </c>
      <c r="H205" s="9"/>
      <c r="I205" s="17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</row>
    <row r="206" spans="1:21" customFormat="1" x14ac:dyDescent="0.2">
      <c r="A206" s="53">
        <v>45012</v>
      </c>
      <c r="B206" s="9" t="s">
        <v>1171</v>
      </c>
      <c r="C206" s="10" t="s">
        <v>45</v>
      </c>
      <c r="D206" s="10" t="s">
        <v>64</v>
      </c>
      <c r="E206" s="9" t="s">
        <v>39</v>
      </c>
      <c r="F206" s="9"/>
      <c r="G206" s="11">
        <v>7</v>
      </c>
      <c r="H206" s="9"/>
      <c r="I206" s="17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</row>
    <row r="207" spans="1:21" customFormat="1" x14ac:dyDescent="0.2">
      <c r="A207" s="59">
        <v>45013</v>
      </c>
      <c r="B207" s="13" t="s">
        <v>1186</v>
      </c>
      <c r="C207" s="32" t="s">
        <v>66</v>
      </c>
      <c r="D207" s="32" t="s">
        <v>64</v>
      </c>
      <c r="E207" s="13" t="s">
        <v>39</v>
      </c>
      <c r="F207" s="13"/>
      <c r="G207" s="40">
        <v>6</v>
      </c>
      <c r="H207" s="13"/>
      <c r="I207" s="19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</row>
    <row r="208" spans="1:21" x14ac:dyDescent="0.2">
      <c r="A208" s="53">
        <v>45013</v>
      </c>
      <c r="B208" s="9" t="s">
        <v>1114</v>
      </c>
      <c r="C208" s="10" t="s">
        <v>52</v>
      </c>
      <c r="D208" s="10" t="s">
        <v>69</v>
      </c>
      <c r="E208" s="9" t="s">
        <v>17</v>
      </c>
      <c r="F208" s="9"/>
      <c r="G208" s="11">
        <v>14</v>
      </c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</row>
    <row r="209" spans="1:21" x14ac:dyDescent="0.2">
      <c r="A209" s="53">
        <v>45014</v>
      </c>
      <c r="B209" s="9" t="s">
        <v>1115</v>
      </c>
      <c r="C209" s="10" t="s">
        <v>52</v>
      </c>
      <c r="D209" s="10" t="s">
        <v>69</v>
      </c>
      <c r="E209" s="9" t="s">
        <v>17</v>
      </c>
      <c r="F209" s="9"/>
      <c r="G209" s="11">
        <v>20</v>
      </c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</row>
    <row r="210" spans="1:21" customFormat="1" x14ac:dyDescent="0.2">
      <c r="A210" s="58">
        <v>45015</v>
      </c>
      <c r="B210" s="6" t="s">
        <v>1187</v>
      </c>
      <c r="C210" s="42" t="s">
        <v>62</v>
      </c>
      <c r="D210" s="42" t="s">
        <v>77</v>
      </c>
      <c r="E210" s="6" t="s">
        <v>39</v>
      </c>
      <c r="F210" s="6"/>
      <c r="G210" s="45">
        <v>21</v>
      </c>
      <c r="H210" s="6"/>
      <c r="I210" s="20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:21" customFormat="1" x14ac:dyDescent="0.2">
      <c r="A211" s="53">
        <v>45019</v>
      </c>
      <c r="B211" s="9" t="s">
        <v>1159</v>
      </c>
      <c r="C211" s="10" t="s">
        <v>45</v>
      </c>
      <c r="D211" s="10" t="s">
        <v>64</v>
      </c>
      <c r="E211" s="9" t="s">
        <v>39</v>
      </c>
      <c r="F211" s="9"/>
      <c r="G211" s="11">
        <v>8</v>
      </c>
      <c r="H211" s="9"/>
      <c r="I211" s="17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</row>
    <row r="212" spans="1:21" customFormat="1" x14ac:dyDescent="0.2">
      <c r="A212" s="53">
        <v>45019</v>
      </c>
      <c r="B212" s="9" t="s">
        <v>1188</v>
      </c>
      <c r="C212" s="10" t="s">
        <v>46</v>
      </c>
      <c r="D212" s="10" t="s">
        <v>64</v>
      </c>
      <c r="E212" s="9" t="s">
        <v>20</v>
      </c>
      <c r="F212" s="9"/>
      <c r="G212" s="11">
        <v>12</v>
      </c>
      <c r="H212" s="9"/>
      <c r="I212" s="17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</row>
    <row r="213" spans="1:21" customFormat="1" x14ac:dyDescent="0.2">
      <c r="A213" s="53">
        <v>45020</v>
      </c>
      <c r="B213" s="9" t="s">
        <v>1188</v>
      </c>
      <c r="C213" s="10" t="s">
        <v>46</v>
      </c>
      <c r="D213" s="10" t="s">
        <v>64</v>
      </c>
      <c r="E213" s="9" t="s">
        <v>20</v>
      </c>
      <c r="F213" s="9"/>
      <c r="G213" s="11">
        <v>9</v>
      </c>
      <c r="H213" s="9"/>
      <c r="I213" s="17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</row>
    <row r="214" spans="1:21" customFormat="1" x14ac:dyDescent="0.2">
      <c r="A214" s="53">
        <v>45021</v>
      </c>
      <c r="B214" s="9" t="s">
        <v>1188</v>
      </c>
      <c r="C214" s="10" t="s">
        <v>46</v>
      </c>
      <c r="D214" s="10" t="s">
        <v>64</v>
      </c>
      <c r="E214" s="9" t="s">
        <v>20</v>
      </c>
      <c r="F214" s="9"/>
      <c r="G214" s="11">
        <v>4</v>
      </c>
      <c r="H214" s="9"/>
      <c r="I214" s="17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</row>
    <row r="215" spans="1:21" customFormat="1" x14ac:dyDescent="0.2">
      <c r="A215" s="53">
        <v>45022</v>
      </c>
      <c r="B215" s="9" t="s">
        <v>1189</v>
      </c>
      <c r="C215" s="10" t="s">
        <v>3</v>
      </c>
      <c r="D215" s="10" t="s">
        <v>77</v>
      </c>
      <c r="E215" s="9" t="s">
        <v>39</v>
      </c>
      <c r="F215" s="9"/>
      <c r="G215" s="11">
        <v>12</v>
      </c>
      <c r="H215" s="9"/>
      <c r="I215" s="17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</row>
    <row r="216" spans="1:21" customFormat="1" x14ac:dyDescent="0.2">
      <c r="A216" s="53">
        <v>45026</v>
      </c>
      <c r="B216" s="9" t="s">
        <v>1175</v>
      </c>
      <c r="C216" s="10"/>
      <c r="D216" s="10" t="s">
        <v>64</v>
      </c>
      <c r="E216" s="9" t="s">
        <v>20</v>
      </c>
      <c r="F216" s="9"/>
      <c r="G216" s="11">
        <v>16</v>
      </c>
      <c r="H216" s="9"/>
      <c r="I216" s="17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</row>
    <row r="217" spans="1:21" customFormat="1" x14ac:dyDescent="0.2">
      <c r="A217" s="53">
        <v>45028</v>
      </c>
      <c r="B217" s="9" t="s">
        <v>1190</v>
      </c>
      <c r="C217" s="10"/>
      <c r="D217" s="10" t="s">
        <v>64</v>
      </c>
      <c r="E217" s="9" t="s">
        <v>20</v>
      </c>
      <c r="F217" s="9"/>
      <c r="G217" s="11">
        <v>18</v>
      </c>
      <c r="H217" s="9"/>
      <c r="I217" s="17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</row>
    <row r="218" spans="1:21" customFormat="1" x14ac:dyDescent="0.2">
      <c r="A218" s="59">
        <v>45028</v>
      </c>
      <c r="B218" s="13" t="s">
        <v>1161</v>
      </c>
      <c r="C218" s="32" t="s">
        <v>3</v>
      </c>
      <c r="D218" s="32" t="s">
        <v>77</v>
      </c>
      <c r="E218" s="13" t="s">
        <v>39</v>
      </c>
      <c r="F218" s="13"/>
      <c r="G218" s="40">
        <v>2</v>
      </c>
      <c r="H218" s="13"/>
      <c r="I218" s="19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</row>
    <row r="219" spans="1:21" x14ac:dyDescent="0.2">
      <c r="A219" s="53">
        <v>45028</v>
      </c>
      <c r="B219" s="9" t="s">
        <v>1140</v>
      </c>
      <c r="C219" s="10" t="s">
        <v>52</v>
      </c>
      <c r="D219" s="10" t="s">
        <v>69</v>
      </c>
      <c r="E219" s="9" t="s">
        <v>17</v>
      </c>
      <c r="F219" s="9"/>
      <c r="G219" s="11">
        <v>16</v>
      </c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</row>
    <row r="220" spans="1:21" customFormat="1" x14ac:dyDescent="0.2">
      <c r="A220" s="58">
        <v>45029</v>
      </c>
      <c r="B220" s="6" t="s">
        <v>1182</v>
      </c>
      <c r="C220" s="42" t="s">
        <v>62</v>
      </c>
      <c r="D220" s="42" t="s">
        <v>77</v>
      </c>
      <c r="E220" s="6" t="s">
        <v>39</v>
      </c>
      <c r="F220" s="6"/>
      <c r="G220" s="45">
        <v>2</v>
      </c>
      <c r="H220" s="6"/>
      <c r="I220" s="20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:21" customFormat="1" x14ac:dyDescent="0.2">
      <c r="A221" s="53">
        <v>45029</v>
      </c>
      <c r="B221" s="9" t="s">
        <v>1191</v>
      </c>
      <c r="C221" s="10"/>
      <c r="D221" s="10" t="s">
        <v>77</v>
      </c>
      <c r="E221" s="9" t="s">
        <v>20</v>
      </c>
      <c r="F221" s="9"/>
      <c r="G221" s="11">
        <v>12</v>
      </c>
      <c r="H221" s="9"/>
      <c r="I221" s="17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</row>
    <row r="222" spans="1:21" customFormat="1" x14ac:dyDescent="0.2">
      <c r="A222" s="53">
        <v>45030</v>
      </c>
      <c r="B222" s="9" t="s">
        <v>1174</v>
      </c>
      <c r="C222" s="10" t="s">
        <v>56</v>
      </c>
      <c r="D222" s="10" t="s">
        <v>77</v>
      </c>
      <c r="E222" s="9" t="s">
        <v>39</v>
      </c>
      <c r="F222" s="9"/>
      <c r="G222" s="11">
        <v>4</v>
      </c>
      <c r="H222" s="9"/>
      <c r="I222" s="17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</row>
    <row r="223" spans="1:21" customFormat="1" x14ac:dyDescent="0.2">
      <c r="A223" s="59">
        <v>45033</v>
      </c>
      <c r="B223" s="13" t="s">
        <v>1159</v>
      </c>
      <c r="C223" s="32" t="s">
        <v>45</v>
      </c>
      <c r="D223" s="32" t="s">
        <v>64</v>
      </c>
      <c r="E223" s="13" t="s">
        <v>39</v>
      </c>
      <c r="F223" s="13"/>
      <c r="G223" s="40">
        <v>14</v>
      </c>
      <c r="H223" s="13"/>
      <c r="I223" s="19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</row>
    <row r="224" spans="1:21" x14ac:dyDescent="0.2">
      <c r="A224" s="53">
        <v>45033</v>
      </c>
      <c r="B224" s="9" t="s">
        <v>1115</v>
      </c>
      <c r="C224" s="10" t="s">
        <v>52</v>
      </c>
      <c r="D224" s="10" t="s">
        <v>69</v>
      </c>
      <c r="E224" s="9" t="s">
        <v>17</v>
      </c>
      <c r="F224" s="9"/>
      <c r="G224" s="11">
        <v>25</v>
      </c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</row>
    <row r="225" spans="1:21" customFormat="1" x14ac:dyDescent="0.2">
      <c r="A225" s="57">
        <v>45034</v>
      </c>
      <c r="B225" s="36" t="s">
        <v>1178</v>
      </c>
      <c r="C225" s="46"/>
      <c r="D225" s="46" t="s">
        <v>64</v>
      </c>
      <c r="E225" s="36" t="s">
        <v>39</v>
      </c>
      <c r="F225" s="36"/>
      <c r="G225" s="47">
        <v>5</v>
      </c>
      <c r="H225" s="36"/>
      <c r="I225" s="37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</row>
    <row r="226" spans="1:21" x14ac:dyDescent="0.2">
      <c r="A226" s="53">
        <v>45034</v>
      </c>
      <c r="B226" s="9" t="s">
        <v>1148</v>
      </c>
      <c r="C226" s="10" t="s">
        <v>52</v>
      </c>
      <c r="D226" s="10" t="s">
        <v>69</v>
      </c>
      <c r="E226" s="9" t="s">
        <v>17</v>
      </c>
      <c r="F226" s="9"/>
      <c r="G226" s="11">
        <v>6</v>
      </c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</row>
    <row r="227" spans="1:21" x14ac:dyDescent="0.2">
      <c r="A227" s="53">
        <v>45034</v>
      </c>
      <c r="B227" s="9" t="s">
        <v>1158</v>
      </c>
      <c r="C227" s="10" t="s">
        <v>47</v>
      </c>
      <c r="D227" s="10" t="s">
        <v>69</v>
      </c>
      <c r="E227" s="9" t="s">
        <v>26</v>
      </c>
      <c r="F227" s="9"/>
      <c r="G227" s="11">
        <v>16</v>
      </c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</row>
    <row r="228" spans="1:21" x14ac:dyDescent="0.2">
      <c r="A228" s="53">
        <v>45035</v>
      </c>
      <c r="B228" s="9" t="s">
        <v>1150</v>
      </c>
      <c r="C228" s="10" t="s">
        <v>52</v>
      </c>
      <c r="D228" s="10" t="s">
        <v>69</v>
      </c>
      <c r="E228" s="9" t="s">
        <v>17</v>
      </c>
      <c r="F228" s="9"/>
      <c r="G228" s="11">
        <v>10</v>
      </c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</row>
    <row r="229" spans="1:21" customFormat="1" x14ac:dyDescent="0.2">
      <c r="A229" s="57">
        <v>45035</v>
      </c>
      <c r="B229" s="36" t="s">
        <v>1192</v>
      </c>
      <c r="C229" s="46"/>
      <c r="D229" s="46" t="s">
        <v>59</v>
      </c>
      <c r="E229" s="36" t="s">
        <v>29</v>
      </c>
      <c r="F229" s="36"/>
      <c r="G229" s="47">
        <v>26</v>
      </c>
      <c r="H229" s="36"/>
      <c r="I229" s="37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</row>
    <row r="230" spans="1:21" x14ac:dyDescent="0.2">
      <c r="A230" s="53">
        <v>45035</v>
      </c>
      <c r="B230" s="9" t="s">
        <v>1127</v>
      </c>
      <c r="C230" s="10" t="s">
        <v>47</v>
      </c>
      <c r="D230" s="10" t="s">
        <v>69</v>
      </c>
      <c r="E230" s="9" t="s">
        <v>26</v>
      </c>
      <c r="F230" s="9"/>
      <c r="G230" s="11">
        <v>13</v>
      </c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</row>
    <row r="231" spans="1:21" customFormat="1" x14ac:dyDescent="0.2">
      <c r="A231" s="57">
        <v>45035</v>
      </c>
      <c r="B231" s="36" t="s">
        <v>1193</v>
      </c>
      <c r="C231" s="46" t="s">
        <v>50</v>
      </c>
      <c r="D231" s="46" t="s">
        <v>77</v>
      </c>
      <c r="E231" s="36" t="s">
        <v>39</v>
      </c>
      <c r="F231" s="36"/>
      <c r="G231" s="47">
        <v>8</v>
      </c>
      <c r="H231" s="36"/>
      <c r="I231" s="37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</row>
    <row r="232" spans="1:21" x14ac:dyDescent="0.2">
      <c r="A232" s="53">
        <v>45036</v>
      </c>
      <c r="B232" s="9" t="s">
        <v>1194</v>
      </c>
      <c r="C232" s="10" t="s">
        <v>52</v>
      </c>
      <c r="D232" s="10" t="s">
        <v>69</v>
      </c>
      <c r="E232" s="9" t="s">
        <v>17</v>
      </c>
      <c r="F232" s="9"/>
      <c r="G232" s="11">
        <v>14</v>
      </c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</row>
    <row r="233" spans="1:21" customFormat="1" x14ac:dyDescent="0.2">
      <c r="A233" s="58">
        <v>45036</v>
      </c>
      <c r="B233" s="6" t="s">
        <v>1174</v>
      </c>
      <c r="C233" s="42" t="s">
        <v>56</v>
      </c>
      <c r="D233" s="42" t="s">
        <v>77</v>
      </c>
      <c r="E233" s="6" t="s">
        <v>39</v>
      </c>
      <c r="F233" s="6"/>
      <c r="G233" s="45">
        <v>5</v>
      </c>
      <c r="H233" s="6"/>
      <c r="I233" s="20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</row>
    <row r="234" spans="1:21" customFormat="1" x14ac:dyDescent="0.2">
      <c r="A234" s="53">
        <v>45037</v>
      </c>
      <c r="B234" s="9" t="s">
        <v>1195</v>
      </c>
      <c r="C234" s="10"/>
      <c r="D234" s="10" t="s">
        <v>77</v>
      </c>
      <c r="E234" s="9" t="s">
        <v>39</v>
      </c>
      <c r="F234" s="9"/>
      <c r="G234" s="11">
        <v>8</v>
      </c>
      <c r="H234" s="9"/>
      <c r="I234" s="17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</row>
    <row r="235" spans="1:21" customFormat="1" x14ac:dyDescent="0.2">
      <c r="A235" s="59">
        <v>45040</v>
      </c>
      <c r="B235" s="13" t="s">
        <v>1159</v>
      </c>
      <c r="C235" s="32" t="s">
        <v>45</v>
      </c>
      <c r="D235" s="32" t="s">
        <v>64</v>
      </c>
      <c r="E235" s="13" t="s">
        <v>39</v>
      </c>
      <c r="F235" s="13"/>
      <c r="G235" s="40">
        <v>9</v>
      </c>
      <c r="H235" s="13"/>
      <c r="I235" s="19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</row>
    <row r="236" spans="1:21" x14ac:dyDescent="0.2">
      <c r="A236" s="53">
        <v>45040</v>
      </c>
      <c r="B236" s="9" t="s">
        <v>1114</v>
      </c>
      <c r="C236" s="10" t="s">
        <v>52</v>
      </c>
      <c r="D236" s="10" t="s">
        <v>69</v>
      </c>
      <c r="E236" s="9" t="s">
        <v>17</v>
      </c>
      <c r="F236" s="9"/>
      <c r="G236" s="11">
        <v>16</v>
      </c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</row>
    <row r="237" spans="1:21" customFormat="1" x14ac:dyDescent="0.2">
      <c r="A237" s="57">
        <v>45041</v>
      </c>
      <c r="B237" s="36" t="s">
        <v>1170</v>
      </c>
      <c r="C237" s="46" t="s">
        <v>50</v>
      </c>
      <c r="D237" s="46" t="s">
        <v>77</v>
      </c>
      <c r="E237" s="36" t="s">
        <v>39</v>
      </c>
      <c r="F237" s="36"/>
      <c r="G237" s="47">
        <v>7</v>
      </c>
      <c r="H237" s="36"/>
      <c r="I237" s="37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</row>
    <row r="238" spans="1:21" x14ac:dyDescent="0.2">
      <c r="A238" s="53">
        <v>45041</v>
      </c>
      <c r="B238" s="9" t="s">
        <v>1136</v>
      </c>
      <c r="C238" s="10" t="s">
        <v>52</v>
      </c>
      <c r="D238" s="10" t="s">
        <v>69</v>
      </c>
      <c r="E238" s="9" t="s">
        <v>17</v>
      </c>
      <c r="F238" s="9"/>
      <c r="G238" s="11">
        <v>9</v>
      </c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</row>
    <row r="239" spans="1:21" x14ac:dyDescent="0.2">
      <c r="A239" s="53">
        <v>45042</v>
      </c>
      <c r="B239" s="9" t="s">
        <v>1115</v>
      </c>
      <c r="C239" s="10" t="s">
        <v>52</v>
      </c>
      <c r="D239" s="10" t="s">
        <v>69</v>
      </c>
      <c r="E239" s="9" t="s">
        <v>17</v>
      </c>
      <c r="F239" s="9"/>
      <c r="G239" s="11">
        <v>19</v>
      </c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</row>
    <row r="240" spans="1:21" customFormat="1" x14ac:dyDescent="0.2">
      <c r="A240" s="58">
        <v>45042</v>
      </c>
      <c r="B240" s="6" t="s">
        <v>1196</v>
      </c>
      <c r="C240" s="42"/>
      <c r="D240" s="42" t="s">
        <v>77</v>
      </c>
      <c r="E240" s="6" t="s">
        <v>39</v>
      </c>
      <c r="F240" s="6"/>
      <c r="G240" s="45">
        <v>14</v>
      </c>
      <c r="H240" s="6"/>
      <c r="I240" s="20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</row>
    <row r="241" spans="1:21" customFormat="1" x14ac:dyDescent="0.2">
      <c r="A241" s="53">
        <v>45043</v>
      </c>
      <c r="B241" s="9" t="s">
        <v>1197</v>
      </c>
      <c r="C241" s="10"/>
      <c r="D241" s="10" t="s">
        <v>77</v>
      </c>
      <c r="E241" s="9" t="s">
        <v>39</v>
      </c>
      <c r="F241" s="9"/>
      <c r="G241" s="11">
        <v>8</v>
      </c>
      <c r="H241" s="9"/>
      <c r="I241" s="17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</row>
    <row r="242" spans="1:21" customFormat="1" x14ac:dyDescent="0.2">
      <c r="A242" s="53">
        <v>45044</v>
      </c>
      <c r="B242" s="9" t="s">
        <v>1198</v>
      </c>
      <c r="C242" s="10" t="s">
        <v>73</v>
      </c>
      <c r="D242" s="10" t="s">
        <v>77</v>
      </c>
      <c r="E242" s="9" t="s">
        <v>20</v>
      </c>
      <c r="F242" s="9"/>
      <c r="G242" s="11">
        <v>4</v>
      </c>
      <c r="H242" s="9"/>
      <c r="I242" s="17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</row>
    <row r="243" spans="1:21" customFormat="1" x14ac:dyDescent="0.2">
      <c r="A243" s="53">
        <v>45047</v>
      </c>
      <c r="B243" s="9" t="s">
        <v>1188</v>
      </c>
      <c r="C243" s="10" t="s">
        <v>46</v>
      </c>
      <c r="D243" s="10" t="s">
        <v>64</v>
      </c>
      <c r="E243" s="9" t="s">
        <v>20</v>
      </c>
      <c r="F243" s="9"/>
      <c r="G243" s="11">
        <v>22</v>
      </c>
      <c r="H243" s="9"/>
      <c r="I243" s="17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</row>
    <row r="244" spans="1:21" customFormat="1" x14ac:dyDescent="0.2">
      <c r="A244" s="53">
        <v>45047</v>
      </c>
      <c r="B244" s="9" t="s">
        <v>1199</v>
      </c>
      <c r="C244" s="10" t="s">
        <v>45</v>
      </c>
      <c r="D244" s="10" t="s">
        <v>64</v>
      </c>
      <c r="E244" s="9" t="s">
        <v>39</v>
      </c>
      <c r="F244" s="9"/>
      <c r="G244" s="11">
        <v>8</v>
      </c>
      <c r="H244" s="9"/>
      <c r="I244" s="17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</row>
    <row r="245" spans="1:21" customFormat="1" x14ac:dyDescent="0.2">
      <c r="A245" s="53">
        <v>45048</v>
      </c>
      <c r="B245" s="9" t="s">
        <v>1188</v>
      </c>
      <c r="C245" s="10" t="s">
        <v>46</v>
      </c>
      <c r="D245" s="10" t="s">
        <v>64</v>
      </c>
      <c r="E245" s="9" t="s">
        <v>20</v>
      </c>
      <c r="F245" s="9"/>
      <c r="G245" s="11">
        <v>14</v>
      </c>
      <c r="H245" s="9"/>
      <c r="I245" s="17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</row>
    <row r="246" spans="1:21" customFormat="1" x14ac:dyDescent="0.2">
      <c r="A246" s="53">
        <v>45048</v>
      </c>
      <c r="B246" s="9" t="s">
        <v>1200</v>
      </c>
      <c r="C246" s="10"/>
      <c r="D246" s="10" t="s">
        <v>59</v>
      </c>
      <c r="E246" s="9" t="s">
        <v>29</v>
      </c>
      <c r="F246" s="9"/>
      <c r="G246" s="11">
        <v>5</v>
      </c>
      <c r="H246" s="9"/>
      <c r="I246" s="17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</row>
    <row r="247" spans="1:21" customFormat="1" x14ac:dyDescent="0.2">
      <c r="A247" s="53">
        <v>45050</v>
      </c>
      <c r="B247" s="9" t="s">
        <v>1201</v>
      </c>
      <c r="C247" s="10"/>
      <c r="D247" s="10" t="s">
        <v>59</v>
      </c>
      <c r="E247" s="9" t="s">
        <v>29</v>
      </c>
      <c r="F247" s="9"/>
      <c r="G247" s="11">
        <v>6</v>
      </c>
      <c r="H247" s="9"/>
      <c r="I247" s="17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</row>
    <row r="248" spans="1:21" customFormat="1" x14ac:dyDescent="0.2">
      <c r="A248" s="53">
        <v>45051</v>
      </c>
      <c r="B248" s="9" t="s">
        <v>1202</v>
      </c>
      <c r="C248" s="10" t="s">
        <v>50</v>
      </c>
      <c r="D248" s="10" t="s">
        <v>77</v>
      </c>
      <c r="E248" s="9" t="s">
        <v>39</v>
      </c>
      <c r="F248" s="9"/>
      <c r="G248" s="11">
        <v>4</v>
      </c>
      <c r="H248" s="9"/>
      <c r="I248" s="17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</row>
    <row r="249" spans="1:21" customFormat="1" x14ac:dyDescent="0.2">
      <c r="A249" s="53">
        <v>45051</v>
      </c>
      <c r="B249" s="9" t="s">
        <v>1203</v>
      </c>
      <c r="C249" s="10"/>
      <c r="D249" s="10" t="s">
        <v>59</v>
      </c>
      <c r="E249" s="9" t="s">
        <v>29</v>
      </c>
      <c r="F249" s="9"/>
      <c r="G249" s="11">
        <v>5</v>
      </c>
      <c r="H249" s="9"/>
      <c r="I249" s="17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</row>
    <row r="250" spans="1:21" customFormat="1" x14ac:dyDescent="0.2">
      <c r="A250" s="53">
        <v>45054</v>
      </c>
      <c r="B250" s="9" t="s">
        <v>1175</v>
      </c>
      <c r="C250" s="10"/>
      <c r="D250" s="10" t="s">
        <v>64</v>
      </c>
      <c r="E250" s="9" t="s">
        <v>20</v>
      </c>
      <c r="F250" s="9"/>
      <c r="G250" s="11">
        <v>17</v>
      </c>
      <c r="H250" s="9"/>
      <c r="I250" s="17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</row>
    <row r="251" spans="1:21" customFormat="1" x14ac:dyDescent="0.2">
      <c r="A251" s="53">
        <v>45054</v>
      </c>
      <c r="B251" s="9" t="s">
        <v>1199</v>
      </c>
      <c r="C251" s="10" t="s">
        <v>45</v>
      </c>
      <c r="D251" s="10" t="s">
        <v>64</v>
      </c>
      <c r="E251" s="9" t="s">
        <v>39</v>
      </c>
      <c r="F251" s="9"/>
      <c r="G251" s="11">
        <v>9</v>
      </c>
      <c r="H251" s="9"/>
      <c r="I251" s="17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</row>
    <row r="252" spans="1:21" customFormat="1" x14ac:dyDescent="0.2">
      <c r="A252" s="53"/>
      <c r="B252" s="9">
        <v>13</v>
      </c>
      <c r="C252" s="10"/>
      <c r="D252" s="10" t="s">
        <v>77</v>
      </c>
      <c r="E252" s="9" t="s">
        <v>39</v>
      </c>
      <c r="F252" s="9"/>
      <c r="G252" s="11">
        <v>3</v>
      </c>
      <c r="H252" s="9"/>
      <c r="I252" s="17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</row>
    <row r="253" spans="1:21" customFormat="1" x14ac:dyDescent="0.2">
      <c r="A253" s="53"/>
      <c r="B253" s="9"/>
      <c r="C253" s="10"/>
      <c r="D253" s="10"/>
      <c r="E253" s="9"/>
      <c r="F253" s="9"/>
      <c r="G253" s="11"/>
      <c r="H253" s="9"/>
      <c r="I253" s="17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</row>
    <row r="254" spans="1:21" customFormat="1" x14ac:dyDescent="0.2">
      <c r="A254" s="53">
        <v>45056</v>
      </c>
      <c r="B254" s="9" t="s">
        <v>1204</v>
      </c>
      <c r="C254" s="10"/>
      <c r="D254" s="10" t="s">
        <v>77</v>
      </c>
      <c r="E254" s="9" t="s">
        <v>39</v>
      </c>
      <c r="F254" s="9"/>
      <c r="G254" s="11">
        <v>9</v>
      </c>
      <c r="H254" s="9"/>
      <c r="I254" s="17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</row>
    <row r="255" spans="1:21" customFormat="1" x14ac:dyDescent="0.2">
      <c r="A255" s="59">
        <v>45057</v>
      </c>
      <c r="B255" s="13" t="s">
        <v>1205</v>
      </c>
      <c r="C255" s="32" t="s">
        <v>62</v>
      </c>
      <c r="D255" s="32" t="s">
        <v>77</v>
      </c>
      <c r="E255" s="13" t="s">
        <v>39</v>
      </c>
      <c r="F255" s="13"/>
      <c r="G255" s="40">
        <v>3</v>
      </c>
      <c r="H255" s="13"/>
      <c r="I255" s="19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</row>
    <row r="256" spans="1:21" x14ac:dyDescent="0.2">
      <c r="A256" s="53">
        <v>45057</v>
      </c>
      <c r="B256" s="9" t="s">
        <v>1115</v>
      </c>
      <c r="C256" s="10" t="s">
        <v>52</v>
      </c>
      <c r="D256" s="10" t="s">
        <v>69</v>
      </c>
      <c r="E256" s="9" t="s">
        <v>17</v>
      </c>
      <c r="F256" s="9"/>
      <c r="G256" s="11">
        <v>22</v>
      </c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</row>
    <row r="257" spans="1:21" x14ac:dyDescent="0.2">
      <c r="A257" s="53">
        <v>45057</v>
      </c>
      <c r="B257" s="9" t="s">
        <v>1140</v>
      </c>
      <c r="C257" s="10" t="s">
        <v>52</v>
      </c>
      <c r="D257" s="10" t="s">
        <v>69</v>
      </c>
      <c r="E257" s="9" t="s">
        <v>17</v>
      </c>
      <c r="F257" s="9"/>
      <c r="G257" s="11">
        <v>16</v>
      </c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</row>
    <row r="258" spans="1:21" customFormat="1" x14ac:dyDescent="0.2">
      <c r="A258" s="58">
        <v>45061</v>
      </c>
      <c r="B258" s="6" t="s">
        <v>1199</v>
      </c>
      <c r="C258" s="42" t="s">
        <v>45</v>
      </c>
      <c r="D258" s="42" t="s">
        <v>64</v>
      </c>
      <c r="E258" s="6" t="s">
        <v>39</v>
      </c>
      <c r="F258" s="6"/>
      <c r="G258" s="45">
        <v>9</v>
      </c>
      <c r="H258" s="6"/>
      <c r="I258" s="20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</row>
    <row r="259" spans="1:21" customFormat="1" x14ac:dyDescent="0.2">
      <c r="A259" s="53">
        <v>45062</v>
      </c>
      <c r="B259" s="9" t="s">
        <v>1206</v>
      </c>
      <c r="C259" s="10"/>
      <c r="D259" s="10" t="s">
        <v>64</v>
      </c>
      <c r="E259" s="9" t="s">
        <v>39</v>
      </c>
      <c r="F259" s="9"/>
      <c r="G259" s="11">
        <v>9</v>
      </c>
      <c r="H259" s="9"/>
      <c r="I259" s="17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</row>
    <row r="260" spans="1:21" customFormat="1" x14ac:dyDescent="0.2">
      <c r="A260" s="53">
        <v>45064</v>
      </c>
      <c r="B260" s="9" t="s">
        <v>1207</v>
      </c>
      <c r="C260" s="10" t="s">
        <v>56</v>
      </c>
      <c r="D260" s="10" t="s">
        <v>77</v>
      </c>
      <c r="E260" s="9" t="s">
        <v>39</v>
      </c>
      <c r="F260" s="9"/>
      <c r="G260" s="11">
        <v>14</v>
      </c>
      <c r="H260" s="9"/>
      <c r="I260" s="17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</row>
    <row r="261" spans="1:21" customFormat="1" x14ac:dyDescent="0.2">
      <c r="A261" s="53">
        <v>45068</v>
      </c>
      <c r="B261" s="9" t="s">
        <v>1199</v>
      </c>
      <c r="C261" s="10" t="s">
        <v>45</v>
      </c>
      <c r="D261" s="10" t="s">
        <v>64</v>
      </c>
      <c r="E261" s="9" t="s">
        <v>39</v>
      </c>
      <c r="F261" s="9"/>
      <c r="G261" s="11">
        <v>10</v>
      </c>
      <c r="H261" s="9"/>
      <c r="I261" s="17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</row>
    <row r="262" spans="1:21" customFormat="1" x14ac:dyDescent="0.2">
      <c r="A262" s="53">
        <v>45069</v>
      </c>
      <c r="B262" s="9" t="s">
        <v>1208</v>
      </c>
      <c r="C262" s="10"/>
      <c r="D262" s="10" t="s">
        <v>77</v>
      </c>
      <c r="E262" s="9" t="s">
        <v>39</v>
      </c>
      <c r="F262" s="9"/>
      <c r="G262" s="11">
        <v>12</v>
      </c>
      <c r="H262" s="9"/>
      <c r="I262" s="17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</row>
    <row r="263" spans="1:21" customFormat="1" x14ac:dyDescent="0.2">
      <c r="A263" s="53">
        <v>45069</v>
      </c>
      <c r="B263" s="9" t="s">
        <v>1198</v>
      </c>
      <c r="C263" s="10" t="s">
        <v>73</v>
      </c>
      <c r="D263" s="10" t="s">
        <v>77</v>
      </c>
      <c r="E263" s="9" t="s">
        <v>20</v>
      </c>
      <c r="F263" s="9"/>
      <c r="G263" s="11">
        <v>11</v>
      </c>
      <c r="H263" s="9"/>
      <c r="I263" s="17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</row>
    <row r="264" spans="1:21" customFormat="1" x14ac:dyDescent="0.2">
      <c r="A264" s="59">
        <v>45069</v>
      </c>
      <c r="B264" s="13" t="s">
        <v>1209</v>
      </c>
      <c r="C264" s="32"/>
      <c r="D264" s="32" t="s">
        <v>59</v>
      </c>
      <c r="E264" s="13" t="s">
        <v>29</v>
      </c>
      <c r="F264" s="13"/>
      <c r="G264" s="40">
        <v>16</v>
      </c>
      <c r="H264" s="13"/>
      <c r="I264" s="19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</row>
    <row r="265" spans="1:21" x14ac:dyDescent="0.2">
      <c r="A265" s="53">
        <v>45070</v>
      </c>
      <c r="B265" s="9" t="s">
        <v>1115</v>
      </c>
      <c r="C265" s="10" t="s">
        <v>52</v>
      </c>
      <c r="D265" s="10" t="s">
        <v>69</v>
      </c>
      <c r="E265" s="9" t="s">
        <v>17</v>
      </c>
      <c r="F265" s="9"/>
      <c r="G265" s="11">
        <v>23</v>
      </c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</row>
    <row r="266" spans="1:21" customFormat="1" x14ac:dyDescent="0.2">
      <c r="A266" s="57">
        <v>45070</v>
      </c>
      <c r="B266" s="36" t="s">
        <v>1209</v>
      </c>
      <c r="C266" s="46"/>
      <c r="D266" s="46" t="s">
        <v>59</v>
      </c>
      <c r="E266" s="36" t="s">
        <v>29</v>
      </c>
      <c r="F266" s="36"/>
      <c r="G266" s="47">
        <v>16</v>
      </c>
      <c r="H266" s="36"/>
      <c r="I266" s="37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</row>
    <row r="267" spans="1:21" x14ac:dyDescent="0.2">
      <c r="A267" s="53">
        <v>45070</v>
      </c>
      <c r="B267" s="9" t="s">
        <v>1127</v>
      </c>
      <c r="C267" s="10" t="s">
        <v>47</v>
      </c>
      <c r="D267" s="10" t="s">
        <v>69</v>
      </c>
      <c r="E267" s="9" t="s">
        <v>26</v>
      </c>
      <c r="F267" s="9"/>
      <c r="G267" s="11">
        <v>6</v>
      </c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</row>
    <row r="268" spans="1:21" customFormat="1" x14ac:dyDescent="0.2">
      <c r="A268" s="58">
        <v>45070</v>
      </c>
      <c r="B268" s="6" t="s">
        <v>1210</v>
      </c>
      <c r="C268" s="42" t="s">
        <v>3</v>
      </c>
      <c r="D268" s="42" t="s">
        <v>77</v>
      </c>
      <c r="E268" s="6" t="s">
        <v>39</v>
      </c>
      <c r="F268" s="6"/>
      <c r="G268" s="45">
        <v>11</v>
      </c>
      <c r="H268" s="6"/>
      <c r="I268" s="20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</row>
    <row r="269" spans="1:21" customFormat="1" x14ac:dyDescent="0.2">
      <c r="A269" s="59">
        <v>45071</v>
      </c>
      <c r="B269" s="13" t="s">
        <v>1211</v>
      </c>
      <c r="C269" s="32"/>
      <c r="D269" s="32" t="s">
        <v>64</v>
      </c>
      <c r="E269" s="13" t="s">
        <v>39</v>
      </c>
      <c r="F269" s="13"/>
      <c r="G269" s="40">
        <v>6</v>
      </c>
      <c r="H269" s="13"/>
      <c r="I269" s="19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</row>
    <row r="270" spans="1:21" x14ac:dyDescent="0.2">
      <c r="A270" s="53">
        <v>45071</v>
      </c>
      <c r="B270" s="9" t="s">
        <v>1136</v>
      </c>
      <c r="C270" s="10" t="s">
        <v>52</v>
      </c>
      <c r="D270" s="10" t="s">
        <v>69</v>
      </c>
      <c r="E270" s="9" t="s">
        <v>17</v>
      </c>
      <c r="F270" s="9"/>
      <c r="G270" s="11">
        <v>14</v>
      </c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</row>
    <row r="271" spans="1:21" customFormat="1" x14ac:dyDescent="0.2">
      <c r="A271" s="57">
        <v>45072</v>
      </c>
      <c r="B271" s="36" t="s">
        <v>1212</v>
      </c>
      <c r="C271" s="46" t="s">
        <v>56</v>
      </c>
      <c r="D271" s="46" t="s">
        <v>77</v>
      </c>
      <c r="E271" s="36" t="s">
        <v>39</v>
      </c>
      <c r="F271" s="36"/>
      <c r="G271" s="47">
        <v>9</v>
      </c>
      <c r="H271" s="36"/>
      <c r="I271" s="37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</row>
    <row r="272" spans="1:21" x14ac:dyDescent="0.2">
      <c r="A272" s="53">
        <v>45076</v>
      </c>
      <c r="B272" s="9" t="s">
        <v>1114</v>
      </c>
      <c r="C272" s="10" t="s">
        <v>52</v>
      </c>
      <c r="D272" s="10" t="s">
        <v>69</v>
      </c>
      <c r="E272" s="9" t="s">
        <v>17</v>
      </c>
      <c r="F272" s="9"/>
      <c r="G272" s="11">
        <v>20</v>
      </c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</row>
    <row r="273" spans="1:21" customFormat="1" x14ac:dyDescent="0.2">
      <c r="A273" s="58">
        <v>45076</v>
      </c>
      <c r="B273" s="6" t="s">
        <v>1188</v>
      </c>
      <c r="C273" s="42" t="s">
        <v>46</v>
      </c>
      <c r="D273" s="42" t="s">
        <v>64</v>
      </c>
      <c r="E273" s="6" t="s">
        <v>20</v>
      </c>
      <c r="F273" s="6"/>
      <c r="G273" s="45">
        <v>13</v>
      </c>
      <c r="H273" s="6"/>
      <c r="I273" s="20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</row>
    <row r="274" spans="1:21" customFormat="1" x14ac:dyDescent="0.2">
      <c r="A274" s="59">
        <v>45076</v>
      </c>
      <c r="B274" s="13" t="s">
        <v>1159</v>
      </c>
      <c r="C274" s="32" t="s">
        <v>45</v>
      </c>
      <c r="D274" s="32" t="s">
        <v>64</v>
      </c>
      <c r="E274" s="13" t="s">
        <v>39</v>
      </c>
      <c r="F274" s="13"/>
      <c r="G274" s="40">
        <v>13</v>
      </c>
      <c r="H274" s="13"/>
      <c r="I274" s="19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</row>
    <row r="275" spans="1:21" x14ac:dyDescent="0.2">
      <c r="A275" s="53">
        <v>45077</v>
      </c>
      <c r="B275" s="9" t="s">
        <v>1148</v>
      </c>
      <c r="C275" s="10" t="s">
        <v>52</v>
      </c>
      <c r="D275" s="10" t="s">
        <v>69</v>
      </c>
      <c r="E275" s="9" t="s">
        <v>17</v>
      </c>
      <c r="F275" s="9"/>
      <c r="G275" s="11">
        <v>9</v>
      </c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</row>
    <row r="276" spans="1:21" customFormat="1" x14ac:dyDescent="0.2">
      <c r="A276" s="58">
        <v>45077</v>
      </c>
      <c r="B276" s="6" t="s">
        <v>1188</v>
      </c>
      <c r="C276" s="42" t="s">
        <v>46</v>
      </c>
      <c r="D276" s="42" t="s">
        <v>64</v>
      </c>
      <c r="E276" s="6" t="s">
        <v>20</v>
      </c>
      <c r="F276" s="6"/>
      <c r="G276" s="45">
        <v>15</v>
      </c>
      <c r="H276" s="6"/>
      <c r="I276" s="20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</row>
    <row r="277" spans="1:21" customFormat="1" x14ac:dyDescent="0.2">
      <c r="A277" s="59">
        <v>45078</v>
      </c>
      <c r="B277" s="13" t="s">
        <v>1188</v>
      </c>
      <c r="C277" s="32" t="s">
        <v>46</v>
      </c>
      <c r="D277" s="32" t="s">
        <v>64</v>
      </c>
      <c r="E277" s="13" t="s">
        <v>20</v>
      </c>
      <c r="F277" s="13"/>
      <c r="G277" s="40">
        <v>12</v>
      </c>
      <c r="H277" s="13"/>
      <c r="I277" s="19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</row>
    <row r="278" spans="1:21" x14ac:dyDescent="0.2">
      <c r="A278" s="53">
        <v>45079</v>
      </c>
      <c r="B278" s="9" t="s">
        <v>1158</v>
      </c>
      <c r="C278" s="10" t="s">
        <v>47</v>
      </c>
      <c r="D278" s="10" t="s">
        <v>69</v>
      </c>
      <c r="E278" s="9" t="s">
        <v>26</v>
      </c>
      <c r="F278" s="9"/>
      <c r="G278" s="11">
        <v>11</v>
      </c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</row>
    <row r="279" spans="1:21" customFormat="1" x14ac:dyDescent="0.2">
      <c r="A279" s="58">
        <v>45082</v>
      </c>
      <c r="B279" s="6" t="s">
        <v>1213</v>
      </c>
      <c r="C279" s="42"/>
      <c r="D279" s="42" t="s">
        <v>64</v>
      </c>
      <c r="E279" s="6" t="s">
        <v>20</v>
      </c>
      <c r="F279" s="6"/>
      <c r="G279" s="45">
        <v>8</v>
      </c>
      <c r="H279" s="6"/>
      <c r="I279" s="20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</row>
    <row r="280" spans="1:21" customFormat="1" x14ac:dyDescent="0.2">
      <c r="A280" s="53">
        <v>45082</v>
      </c>
      <c r="B280" s="9" t="s">
        <v>1214</v>
      </c>
      <c r="C280" s="10" t="s">
        <v>45</v>
      </c>
      <c r="D280" s="10" t="s">
        <v>64</v>
      </c>
      <c r="E280" s="9" t="s">
        <v>39</v>
      </c>
      <c r="F280" s="9"/>
      <c r="G280" s="11">
        <v>11</v>
      </c>
      <c r="H280" s="9"/>
      <c r="I280" s="17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</row>
    <row r="281" spans="1:21" customFormat="1" x14ac:dyDescent="0.2">
      <c r="A281" s="53">
        <v>45084</v>
      </c>
      <c r="B281" s="9" t="s">
        <v>1215</v>
      </c>
      <c r="C281" s="10"/>
      <c r="D281" s="10" t="s">
        <v>77</v>
      </c>
      <c r="E281" s="9" t="s">
        <v>39</v>
      </c>
      <c r="F281" s="9"/>
      <c r="G281" s="11">
        <v>6</v>
      </c>
      <c r="H281" s="9"/>
      <c r="I281" s="17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</row>
    <row r="282" spans="1:21" customFormat="1" x14ac:dyDescent="0.2">
      <c r="A282" s="53">
        <v>45085</v>
      </c>
      <c r="B282" s="9" t="s">
        <v>1216</v>
      </c>
      <c r="C282" s="10" t="s">
        <v>62</v>
      </c>
      <c r="D282" s="10" t="s">
        <v>77</v>
      </c>
      <c r="E282" s="9" t="s">
        <v>39</v>
      </c>
      <c r="F282" s="9"/>
      <c r="G282" s="11">
        <v>5</v>
      </c>
      <c r="H282" s="9"/>
      <c r="I282" s="17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</row>
    <row r="283" spans="1:21" customFormat="1" x14ac:dyDescent="0.2">
      <c r="A283" s="53">
        <v>45087</v>
      </c>
      <c r="B283" s="9" t="s">
        <v>1217</v>
      </c>
      <c r="C283" s="10"/>
      <c r="D283" s="10" t="s">
        <v>59</v>
      </c>
      <c r="E283" s="9" t="s">
        <v>29</v>
      </c>
      <c r="F283" s="9"/>
      <c r="G283" s="11">
        <v>1</v>
      </c>
      <c r="H283" s="9"/>
      <c r="I283" s="17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</row>
    <row r="284" spans="1:21" customFormat="1" x14ac:dyDescent="0.2">
      <c r="A284" s="53">
        <v>45089</v>
      </c>
      <c r="B284" s="9" t="s">
        <v>1214</v>
      </c>
      <c r="C284" s="10" t="s">
        <v>45</v>
      </c>
      <c r="D284" s="10" t="s">
        <v>64</v>
      </c>
      <c r="E284" s="9" t="s">
        <v>39</v>
      </c>
      <c r="F284" s="9"/>
      <c r="G284" s="11">
        <v>12</v>
      </c>
      <c r="H284" s="9"/>
      <c r="I284" s="17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</row>
    <row r="285" spans="1:21" customFormat="1" x14ac:dyDescent="0.2">
      <c r="A285" s="53">
        <v>45089</v>
      </c>
      <c r="B285" s="9" t="s">
        <v>1218</v>
      </c>
      <c r="C285" s="10"/>
      <c r="D285" s="10" t="s">
        <v>64</v>
      </c>
      <c r="E285" s="9" t="s">
        <v>20</v>
      </c>
      <c r="F285" s="9"/>
      <c r="G285" s="11">
        <v>8</v>
      </c>
      <c r="H285" s="9"/>
      <c r="I285" s="17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</row>
    <row r="286" spans="1:21" customFormat="1" x14ac:dyDescent="0.2">
      <c r="A286" s="53">
        <v>45090</v>
      </c>
      <c r="B286" s="9" t="s">
        <v>1219</v>
      </c>
      <c r="C286" s="10" t="s">
        <v>3</v>
      </c>
      <c r="D286" s="10" t="s">
        <v>77</v>
      </c>
      <c r="E286" s="9" t="s">
        <v>39</v>
      </c>
      <c r="F286" s="9"/>
      <c r="G286" s="11">
        <v>5</v>
      </c>
      <c r="H286" s="9"/>
      <c r="I286" s="17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</row>
    <row r="287" spans="1:21" customFormat="1" x14ac:dyDescent="0.2">
      <c r="A287" s="59">
        <v>45090</v>
      </c>
      <c r="B287" s="13" t="s">
        <v>1220</v>
      </c>
      <c r="C287" s="32"/>
      <c r="D287" s="32" t="s">
        <v>59</v>
      </c>
      <c r="E287" s="13" t="s">
        <v>29</v>
      </c>
      <c r="F287" s="13"/>
      <c r="G287" s="40">
        <v>8</v>
      </c>
      <c r="H287" s="13"/>
      <c r="I287" s="19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</row>
    <row r="288" spans="1:21" x14ac:dyDescent="0.2">
      <c r="A288" s="53">
        <v>45091</v>
      </c>
      <c r="B288" s="9" t="s">
        <v>1150</v>
      </c>
      <c r="C288" s="10" t="s">
        <v>52</v>
      </c>
      <c r="D288" s="10" t="s">
        <v>69</v>
      </c>
      <c r="E288" s="9" t="s">
        <v>17</v>
      </c>
      <c r="F288" s="9"/>
      <c r="G288" s="11">
        <v>9</v>
      </c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</row>
    <row r="289" spans="1:21" customFormat="1" x14ac:dyDescent="0.2">
      <c r="A289" s="58">
        <v>45092</v>
      </c>
      <c r="B289" s="6" t="s">
        <v>1221</v>
      </c>
      <c r="C289" s="42"/>
      <c r="D289" s="42" t="s">
        <v>64</v>
      </c>
      <c r="E289" s="6" t="s">
        <v>39</v>
      </c>
      <c r="F289" s="6"/>
      <c r="G289" s="45">
        <v>14</v>
      </c>
      <c r="H289" s="6" t="s">
        <v>1222</v>
      </c>
      <c r="I289" s="20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</row>
    <row r="290" spans="1:21" customFormat="1" x14ac:dyDescent="0.2">
      <c r="A290" s="59">
        <v>45093</v>
      </c>
      <c r="B290" s="13" t="s">
        <v>1212</v>
      </c>
      <c r="C290" s="32" t="s">
        <v>56</v>
      </c>
      <c r="D290" s="32" t="s">
        <v>77</v>
      </c>
      <c r="E290" s="13" t="s">
        <v>39</v>
      </c>
      <c r="F290" s="13"/>
      <c r="G290" s="40">
        <v>6</v>
      </c>
      <c r="H290" s="13"/>
      <c r="I290" s="19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</row>
    <row r="291" spans="1:21" x14ac:dyDescent="0.2">
      <c r="A291" s="53">
        <v>45096</v>
      </c>
      <c r="B291" s="9" t="s">
        <v>1223</v>
      </c>
      <c r="C291" s="10" t="s">
        <v>52</v>
      </c>
      <c r="D291" s="10" t="s">
        <v>69</v>
      </c>
      <c r="E291" s="9" t="s">
        <v>17</v>
      </c>
      <c r="F291" s="9"/>
      <c r="G291" s="11">
        <v>19</v>
      </c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</row>
    <row r="292" spans="1:21" x14ac:dyDescent="0.2">
      <c r="A292" s="53">
        <v>45097</v>
      </c>
      <c r="B292" s="9" t="s">
        <v>1140</v>
      </c>
      <c r="C292" s="10" t="s">
        <v>52</v>
      </c>
      <c r="D292" s="10" t="s">
        <v>69</v>
      </c>
      <c r="E292" s="9" t="s">
        <v>17</v>
      </c>
      <c r="F292" s="9"/>
      <c r="G292" s="11">
        <v>12</v>
      </c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</row>
    <row r="293" spans="1:21" customFormat="1" x14ac:dyDescent="0.2">
      <c r="A293" s="58">
        <v>45097</v>
      </c>
      <c r="B293" s="6" t="s">
        <v>1224</v>
      </c>
      <c r="C293" s="42"/>
      <c r="D293" s="42" t="s">
        <v>64</v>
      </c>
      <c r="E293" s="6" t="s">
        <v>39</v>
      </c>
      <c r="F293" s="6"/>
      <c r="G293" s="45">
        <v>2</v>
      </c>
      <c r="H293" s="6"/>
      <c r="I293" s="20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</row>
    <row r="294" spans="1:21" customFormat="1" x14ac:dyDescent="0.2">
      <c r="A294" s="53">
        <v>45097</v>
      </c>
      <c r="B294" s="9" t="s">
        <v>1225</v>
      </c>
      <c r="C294" s="10"/>
      <c r="D294" s="10" t="s">
        <v>64</v>
      </c>
      <c r="E294" s="9" t="s">
        <v>29</v>
      </c>
      <c r="F294" s="9"/>
      <c r="G294" s="11">
        <v>15</v>
      </c>
      <c r="H294" s="9"/>
      <c r="I294" s="17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</row>
    <row r="295" spans="1:21" customFormat="1" x14ac:dyDescent="0.2">
      <c r="A295" s="59">
        <v>45098</v>
      </c>
      <c r="B295" s="13" t="s">
        <v>1226</v>
      </c>
      <c r="C295" s="32"/>
      <c r="D295" s="32" t="s">
        <v>64</v>
      </c>
      <c r="E295" s="13" t="s">
        <v>29</v>
      </c>
      <c r="F295" s="13"/>
      <c r="G295" s="40">
        <v>10</v>
      </c>
      <c r="H295" s="13"/>
      <c r="I295" s="19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</row>
    <row r="296" spans="1:21" x14ac:dyDescent="0.2">
      <c r="A296" s="53">
        <v>45098</v>
      </c>
      <c r="B296" s="9" t="s">
        <v>1148</v>
      </c>
      <c r="C296" s="10" t="s">
        <v>52</v>
      </c>
      <c r="D296" s="10" t="s">
        <v>69</v>
      </c>
      <c r="E296" s="9" t="s">
        <v>17</v>
      </c>
      <c r="F296" s="9"/>
      <c r="G296" s="11">
        <v>10</v>
      </c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</row>
    <row r="297" spans="1:21" customFormat="1" x14ac:dyDescent="0.2">
      <c r="A297" s="58">
        <v>45103</v>
      </c>
      <c r="B297" s="6" t="s">
        <v>1188</v>
      </c>
      <c r="C297" s="42" t="s">
        <v>46</v>
      </c>
      <c r="D297" s="42" t="s">
        <v>64</v>
      </c>
      <c r="E297" s="6" t="s">
        <v>20</v>
      </c>
      <c r="F297" s="6"/>
      <c r="G297" s="45">
        <v>6</v>
      </c>
      <c r="H297" s="6"/>
      <c r="I297" s="20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</row>
    <row r="298" spans="1:21" customFormat="1" x14ac:dyDescent="0.2">
      <c r="A298" s="53">
        <v>45103</v>
      </c>
      <c r="B298" s="9" t="s">
        <v>1214</v>
      </c>
      <c r="C298" s="10" t="s">
        <v>45</v>
      </c>
      <c r="D298" s="10" t="s">
        <v>64</v>
      </c>
      <c r="E298" s="9" t="s">
        <v>39</v>
      </c>
      <c r="F298" s="9"/>
      <c r="G298" s="11">
        <v>8</v>
      </c>
      <c r="H298" s="9"/>
      <c r="I298" s="17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</row>
    <row r="299" spans="1:21" customFormat="1" x14ac:dyDescent="0.2">
      <c r="A299" s="59">
        <v>45103</v>
      </c>
      <c r="B299" s="13" t="s">
        <v>1227</v>
      </c>
      <c r="C299" s="32" t="s">
        <v>62</v>
      </c>
      <c r="D299" s="32" t="s">
        <v>77</v>
      </c>
      <c r="E299" s="13" t="s">
        <v>39</v>
      </c>
      <c r="F299" s="13"/>
      <c r="G299" s="40">
        <v>13</v>
      </c>
      <c r="H299" s="13"/>
      <c r="I299" s="19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</row>
    <row r="300" spans="1:21" x14ac:dyDescent="0.2">
      <c r="A300" s="53">
        <v>45103</v>
      </c>
      <c r="B300" s="9" t="s">
        <v>1115</v>
      </c>
      <c r="C300" s="10" t="s">
        <v>52</v>
      </c>
      <c r="D300" s="10" t="s">
        <v>69</v>
      </c>
      <c r="E300" s="9" t="s">
        <v>17</v>
      </c>
      <c r="F300" s="9"/>
      <c r="G300" s="11">
        <v>15</v>
      </c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</row>
    <row r="301" spans="1:21" customFormat="1" x14ac:dyDescent="0.2">
      <c r="A301" s="58">
        <v>45104</v>
      </c>
      <c r="B301" s="6" t="s">
        <v>1188</v>
      </c>
      <c r="C301" s="42" t="s">
        <v>46</v>
      </c>
      <c r="D301" s="42" t="s">
        <v>64</v>
      </c>
      <c r="E301" s="6" t="s">
        <v>20</v>
      </c>
      <c r="F301" s="6"/>
      <c r="G301" s="45">
        <v>13</v>
      </c>
      <c r="H301" s="6"/>
      <c r="I301" s="20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</row>
    <row r="302" spans="1:21" customFormat="1" x14ac:dyDescent="0.2">
      <c r="A302" s="59">
        <v>45104</v>
      </c>
      <c r="B302" s="13" t="s">
        <v>1228</v>
      </c>
      <c r="C302" s="32"/>
      <c r="D302" s="32" t="s">
        <v>59</v>
      </c>
      <c r="E302" s="13" t="s">
        <v>29</v>
      </c>
      <c r="F302" s="13"/>
      <c r="G302" s="40">
        <v>16</v>
      </c>
      <c r="H302" s="13"/>
      <c r="I302" s="19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</row>
    <row r="303" spans="1:21" x14ac:dyDescent="0.2">
      <c r="A303" s="53">
        <v>45105</v>
      </c>
      <c r="B303" s="9" t="s">
        <v>1136</v>
      </c>
      <c r="C303" s="10" t="s">
        <v>52</v>
      </c>
      <c r="D303" s="10" t="s">
        <v>69</v>
      </c>
      <c r="E303" s="9" t="s">
        <v>17</v>
      </c>
      <c r="F303" s="9"/>
      <c r="G303" s="11">
        <v>13</v>
      </c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</row>
    <row r="304" spans="1:21" customFormat="1" x14ac:dyDescent="0.2">
      <c r="A304" s="57">
        <v>45105</v>
      </c>
      <c r="B304" s="36" t="s">
        <v>1188</v>
      </c>
      <c r="C304" s="46" t="s">
        <v>46</v>
      </c>
      <c r="D304" s="46" t="s">
        <v>64</v>
      </c>
      <c r="E304" s="36" t="s">
        <v>20</v>
      </c>
      <c r="F304" s="36"/>
      <c r="G304" s="47">
        <v>11</v>
      </c>
      <c r="H304" s="36"/>
      <c r="I304" s="37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</row>
    <row r="305" spans="1:21" x14ac:dyDescent="0.2">
      <c r="A305" s="53">
        <v>45106</v>
      </c>
      <c r="B305" s="9" t="s">
        <v>1114</v>
      </c>
      <c r="C305" s="10" t="s">
        <v>52</v>
      </c>
      <c r="D305" s="10" t="s">
        <v>69</v>
      </c>
      <c r="E305" s="9" t="s">
        <v>17</v>
      </c>
      <c r="F305" s="9"/>
      <c r="G305" s="11">
        <v>19</v>
      </c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</row>
    <row r="306" spans="1:21" customFormat="1" x14ac:dyDescent="0.2">
      <c r="A306" s="58">
        <v>45106</v>
      </c>
      <c r="B306" s="6" t="s">
        <v>1220</v>
      </c>
      <c r="C306" s="42"/>
      <c r="D306" s="42" t="s">
        <v>59</v>
      </c>
      <c r="E306" s="6" t="s">
        <v>29</v>
      </c>
      <c r="F306" s="6"/>
      <c r="G306" s="45">
        <v>3</v>
      </c>
      <c r="H306" s="6"/>
      <c r="I306" s="20"/>
      <c r="J306" s="6"/>
      <c r="K306" s="6">
        <f>SUM(G2:G306)</f>
        <v>3207</v>
      </c>
      <c r="L306" s="6"/>
      <c r="M306" s="6"/>
      <c r="N306" s="6"/>
      <c r="O306" s="6"/>
      <c r="P306" s="6"/>
      <c r="Q306" s="6"/>
      <c r="R306" s="6"/>
      <c r="S306" s="6"/>
      <c r="T306" s="6"/>
      <c r="U306" s="6"/>
    </row>
    <row r="307" spans="1:21" customFormat="1" x14ac:dyDescent="0.2">
      <c r="A307" s="53">
        <v>45107</v>
      </c>
      <c r="B307" s="9" t="s">
        <v>1212</v>
      </c>
      <c r="C307" s="10" t="s">
        <v>56</v>
      </c>
      <c r="D307" s="10" t="s">
        <v>77</v>
      </c>
      <c r="E307" s="9" t="s">
        <v>39</v>
      </c>
      <c r="F307" s="9"/>
      <c r="G307" s="11">
        <v>8</v>
      </c>
      <c r="H307" s="9"/>
      <c r="I307" s="17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</row>
    <row r="308" spans="1:21" customFormat="1" x14ac:dyDescent="0.2">
      <c r="A308" s="59">
        <v>45110</v>
      </c>
      <c r="B308" s="13" t="s">
        <v>1214</v>
      </c>
      <c r="C308" s="32" t="s">
        <v>45</v>
      </c>
      <c r="D308" s="32" t="s">
        <v>64</v>
      </c>
      <c r="E308" s="13" t="s">
        <v>39</v>
      </c>
      <c r="F308" s="13"/>
      <c r="G308" s="40">
        <v>4</v>
      </c>
      <c r="H308" s="13"/>
      <c r="I308" s="19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</row>
    <row r="309" spans="1:21" x14ac:dyDescent="0.2">
      <c r="A309" s="53">
        <v>45110</v>
      </c>
      <c r="B309" s="9" t="s">
        <v>1115</v>
      </c>
      <c r="C309" s="10" t="s">
        <v>52</v>
      </c>
      <c r="D309" s="10" t="s">
        <v>69</v>
      </c>
      <c r="E309" s="9" t="s">
        <v>17</v>
      </c>
      <c r="F309" s="9"/>
      <c r="G309" s="11">
        <v>19</v>
      </c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</row>
    <row r="310" spans="1:21" customFormat="1" x14ac:dyDescent="0.2">
      <c r="A310" s="58">
        <v>45114</v>
      </c>
      <c r="B310" s="6" t="s">
        <v>1229</v>
      </c>
      <c r="C310" s="42"/>
      <c r="D310" s="42" t="s">
        <v>64</v>
      </c>
      <c r="E310" s="6" t="s">
        <v>39</v>
      </c>
      <c r="F310" s="6"/>
      <c r="G310" s="45">
        <v>5</v>
      </c>
      <c r="H310" s="6"/>
      <c r="I310" s="20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</row>
    <row r="311" spans="1:21" customFormat="1" x14ac:dyDescent="0.2">
      <c r="A311" s="53">
        <v>45117</v>
      </c>
      <c r="B311" s="9" t="s">
        <v>1230</v>
      </c>
      <c r="C311" s="10"/>
      <c r="D311" s="10" t="s">
        <v>59</v>
      </c>
      <c r="E311" s="9" t="s">
        <v>29</v>
      </c>
      <c r="F311" s="9"/>
      <c r="G311" s="11">
        <v>10</v>
      </c>
      <c r="H311" s="9"/>
      <c r="I311" s="17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</row>
    <row r="312" spans="1:21" customFormat="1" x14ac:dyDescent="0.2">
      <c r="A312" s="53">
        <v>45117</v>
      </c>
      <c r="B312" s="9" t="s">
        <v>1214</v>
      </c>
      <c r="C312" s="10" t="s">
        <v>45</v>
      </c>
      <c r="D312" s="10" t="s">
        <v>64</v>
      </c>
      <c r="E312" s="9" t="s">
        <v>39</v>
      </c>
      <c r="F312" s="9"/>
      <c r="G312" s="11">
        <v>5</v>
      </c>
      <c r="H312" s="9"/>
      <c r="I312" s="17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</row>
    <row r="313" spans="1:21" customFormat="1" x14ac:dyDescent="0.2">
      <c r="A313" s="59">
        <v>45118</v>
      </c>
      <c r="B313" s="13" t="s">
        <v>1231</v>
      </c>
      <c r="C313" s="32"/>
      <c r="D313" s="32" t="s">
        <v>59</v>
      </c>
      <c r="E313" s="13" t="s">
        <v>29</v>
      </c>
      <c r="F313" s="13"/>
      <c r="G313" s="40">
        <v>10</v>
      </c>
      <c r="H313" s="13"/>
      <c r="I313" s="19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</row>
    <row r="314" spans="1:21" x14ac:dyDescent="0.2">
      <c r="A314" s="53">
        <v>45118</v>
      </c>
      <c r="B314" s="9" t="s">
        <v>1127</v>
      </c>
      <c r="C314" s="10" t="s">
        <v>47</v>
      </c>
      <c r="D314" s="10" t="s">
        <v>69</v>
      </c>
      <c r="E314" s="9" t="s">
        <v>26</v>
      </c>
      <c r="F314" s="9"/>
      <c r="G314" s="11">
        <v>12</v>
      </c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</row>
    <row r="315" spans="1:21" customFormat="1" x14ac:dyDescent="0.2">
      <c r="A315" s="58">
        <v>45118</v>
      </c>
      <c r="B315" s="6" t="s">
        <v>1219</v>
      </c>
      <c r="C315" s="42" t="s">
        <v>3</v>
      </c>
      <c r="D315" s="42" t="s">
        <v>77</v>
      </c>
      <c r="E315" s="6" t="s">
        <v>39</v>
      </c>
      <c r="F315" s="6"/>
      <c r="G315" s="45">
        <v>3</v>
      </c>
      <c r="H315" s="6"/>
      <c r="I315" s="20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</row>
    <row r="316" spans="1:21" customFormat="1" x14ac:dyDescent="0.2">
      <c r="A316" s="53">
        <v>45119</v>
      </c>
      <c r="B316" s="9" t="s">
        <v>1232</v>
      </c>
      <c r="C316" s="10" t="s">
        <v>72</v>
      </c>
      <c r="D316" s="10" t="s">
        <v>77</v>
      </c>
      <c r="E316" s="9" t="s">
        <v>39</v>
      </c>
      <c r="F316" s="9"/>
      <c r="G316" s="11">
        <v>8</v>
      </c>
      <c r="H316" s="9"/>
      <c r="I316" s="17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</row>
    <row r="317" spans="1:21" customFormat="1" x14ac:dyDescent="0.2">
      <c r="A317" s="59">
        <v>45120</v>
      </c>
      <c r="B317" s="13" t="s">
        <v>1233</v>
      </c>
      <c r="C317" s="32"/>
      <c r="D317" s="32" t="s">
        <v>59</v>
      </c>
      <c r="E317" s="13" t="s">
        <v>29</v>
      </c>
      <c r="F317" s="13"/>
      <c r="G317" s="40">
        <v>14</v>
      </c>
      <c r="H317" s="13"/>
      <c r="I317" s="19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</row>
    <row r="318" spans="1:21" x14ac:dyDescent="0.2">
      <c r="A318" s="53">
        <v>45120</v>
      </c>
      <c r="B318" s="9" t="s">
        <v>1223</v>
      </c>
      <c r="C318" s="10" t="s">
        <v>52</v>
      </c>
      <c r="D318" s="10" t="s">
        <v>69</v>
      </c>
      <c r="E318" s="9" t="s">
        <v>17</v>
      </c>
      <c r="F318" s="9"/>
      <c r="G318" s="11">
        <v>21</v>
      </c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</row>
    <row r="319" spans="1:21" x14ac:dyDescent="0.2">
      <c r="A319" s="53">
        <v>45120</v>
      </c>
      <c r="B319" s="9" t="s">
        <v>1158</v>
      </c>
      <c r="C319" s="10" t="s">
        <v>47</v>
      </c>
      <c r="D319" s="10" t="s">
        <v>69</v>
      </c>
      <c r="E319" s="9" t="s">
        <v>26</v>
      </c>
      <c r="F319" s="9"/>
      <c r="G319" s="11">
        <v>11</v>
      </c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</row>
    <row r="320" spans="1:21" customFormat="1" x14ac:dyDescent="0.2">
      <c r="A320" s="58">
        <v>45120</v>
      </c>
      <c r="B320" s="6" t="s">
        <v>1216</v>
      </c>
      <c r="C320" s="42" t="s">
        <v>3</v>
      </c>
      <c r="D320" s="42" t="s">
        <v>77</v>
      </c>
      <c r="E320" s="6" t="s">
        <v>39</v>
      </c>
      <c r="F320" s="6"/>
      <c r="G320" s="45">
        <v>3</v>
      </c>
      <c r="H320" s="6"/>
      <c r="I320" s="20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</row>
    <row r="321" spans="1:21" customFormat="1" x14ac:dyDescent="0.2">
      <c r="A321" s="53">
        <v>45124</v>
      </c>
      <c r="B321" s="9" t="s">
        <v>1234</v>
      </c>
      <c r="C321" s="10"/>
      <c r="D321" s="10" t="s">
        <v>59</v>
      </c>
      <c r="E321" s="9" t="s">
        <v>29</v>
      </c>
      <c r="F321" s="9"/>
      <c r="G321" s="11">
        <v>17</v>
      </c>
      <c r="H321" s="9"/>
      <c r="I321" s="17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</row>
    <row r="322" spans="1:21" customFormat="1" x14ac:dyDescent="0.2">
      <c r="A322" s="59">
        <v>45124</v>
      </c>
      <c r="B322" s="13" t="s">
        <v>1214</v>
      </c>
      <c r="C322" s="32" t="s">
        <v>45</v>
      </c>
      <c r="D322" s="32" t="s">
        <v>64</v>
      </c>
      <c r="E322" s="13" t="s">
        <v>39</v>
      </c>
      <c r="F322" s="13"/>
      <c r="G322" s="40">
        <v>8</v>
      </c>
      <c r="H322" s="13"/>
      <c r="I322" s="19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</row>
    <row r="323" spans="1:21" x14ac:dyDescent="0.2">
      <c r="A323" s="53">
        <v>45124</v>
      </c>
      <c r="B323" s="9" t="s">
        <v>1223</v>
      </c>
      <c r="C323" s="10" t="s">
        <v>52</v>
      </c>
      <c r="D323" s="10" t="s">
        <v>69</v>
      </c>
      <c r="E323" s="9" t="s">
        <v>17</v>
      </c>
      <c r="F323" s="9"/>
      <c r="G323" s="11">
        <v>15</v>
      </c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</row>
    <row r="324" spans="1:21" customFormat="1" x14ac:dyDescent="0.2">
      <c r="A324" s="58">
        <v>45125</v>
      </c>
      <c r="B324" s="6" t="s">
        <v>1224</v>
      </c>
      <c r="C324" s="42"/>
      <c r="D324" s="42" t="s">
        <v>64</v>
      </c>
      <c r="E324" s="6" t="s">
        <v>39</v>
      </c>
      <c r="F324" s="6"/>
      <c r="G324" s="45">
        <v>3</v>
      </c>
      <c r="H324" s="6"/>
      <c r="I324" s="20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</row>
    <row r="325" spans="1:21" customFormat="1" x14ac:dyDescent="0.2">
      <c r="A325" s="53">
        <v>45127</v>
      </c>
      <c r="B325" s="9" t="s">
        <v>1162</v>
      </c>
      <c r="C325" s="10"/>
      <c r="D325" s="10" t="s">
        <v>64</v>
      </c>
      <c r="E325" s="9" t="s">
        <v>39</v>
      </c>
      <c r="F325" s="9"/>
      <c r="G325" s="11">
        <v>6</v>
      </c>
      <c r="H325" s="9"/>
      <c r="I325" s="17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</row>
    <row r="326" spans="1:21" customFormat="1" x14ac:dyDescent="0.2">
      <c r="A326" s="53">
        <v>45131</v>
      </c>
      <c r="B326" s="9" t="s">
        <v>1214</v>
      </c>
      <c r="C326" s="10" t="s">
        <v>45</v>
      </c>
      <c r="D326" s="10" t="s">
        <v>64</v>
      </c>
      <c r="E326" s="9" t="s">
        <v>39</v>
      </c>
      <c r="F326" s="9"/>
      <c r="G326" s="11">
        <v>8</v>
      </c>
      <c r="H326" s="9"/>
      <c r="I326" s="17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</row>
    <row r="327" spans="1:21" customFormat="1" x14ac:dyDescent="0.2">
      <c r="A327" s="59">
        <v>45131</v>
      </c>
      <c r="B327" s="13" t="s">
        <v>1188</v>
      </c>
      <c r="C327" s="32" t="s">
        <v>46</v>
      </c>
      <c r="D327" s="32" t="s">
        <v>64</v>
      </c>
      <c r="E327" s="13" t="s">
        <v>20</v>
      </c>
      <c r="F327" s="13"/>
      <c r="G327" s="40">
        <v>5</v>
      </c>
      <c r="H327" s="13"/>
      <c r="I327" s="19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</row>
    <row r="328" spans="1:21" x14ac:dyDescent="0.2">
      <c r="A328" s="53">
        <v>45131</v>
      </c>
      <c r="B328" s="9" t="s">
        <v>1223</v>
      </c>
      <c r="C328" s="10" t="s">
        <v>52</v>
      </c>
      <c r="D328" s="10" t="s">
        <v>69</v>
      </c>
      <c r="E328" s="9" t="s">
        <v>17</v>
      </c>
      <c r="F328" s="9"/>
      <c r="G328" s="11">
        <v>22</v>
      </c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</row>
    <row r="329" spans="1:21" customFormat="1" x14ac:dyDescent="0.2">
      <c r="A329" s="57">
        <v>45132</v>
      </c>
      <c r="B329" s="36" t="s">
        <v>1188</v>
      </c>
      <c r="C329" s="46" t="s">
        <v>46</v>
      </c>
      <c r="D329" s="46" t="s">
        <v>64</v>
      </c>
      <c r="E329" s="36" t="s">
        <v>20</v>
      </c>
      <c r="F329" s="36"/>
      <c r="G329" s="47">
        <v>13</v>
      </c>
      <c r="H329" s="36"/>
      <c r="I329" s="37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</row>
    <row r="330" spans="1:21" x14ac:dyDescent="0.2">
      <c r="A330" s="53">
        <v>45132</v>
      </c>
      <c r="B330" s="9" t="s">
        <v>1194</v>
      </c>
      <c r="C330" s="10" t="s">
        <v>52</v>
      </c>
      <c r="D330" s="10" t="s">
        <v>69</v>
      </c>
      <c r="E330" s="9" t="s">
        <v>17</v>
      </c>
      <c r="F330" s="9"/>
      <c r="G330" s="11">
        <v>9</v>
      </c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</row>
    <row r="331" spans="1:21" customFormat="1" x14ac:dyDescent="0.2">
      <c r="A331" s="58">
        <v>45132</v>
      </c>
      <c r="B331" s="6" t="s">
        <v>1209</v>
      </c>
      <c r="C331" s="42" t="s">
        <v>50</v>
      </c>
      <c r="D331" s="42" t="s">
        <v>77</v>
      </c>
      <c r="E331" s="6" t="s">
        <v>29</v>
      </c>
      <c r="F331" s="6"/>
      <c r="G331" s="45">
        <v>16</v>
      </c>
      <c r="H331" s="6"/>
      <c r="I331" s="20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</row>
    <row r="332" spans="1:21" customFormat="1" x14ac:dyDescent="0.2">
      <c r="A332" s="53">
        <v>45132</v>
      </c>
      <c r="B332" s="9" t="s">
        <v>1229</v>
      </c>
      <c r="C332" s="10" t="s">
        <v>72</v>
      </c>
      <c r="D332" s="10" t="s">
        <v>77</v>
      </c>
      <c r="E332" s="9" t="s">
        <v>39</v>
      </c>
      <c r="F332" s="9"/>
      <c r="G332" s="11">
        <v>3</v>
      </c>
      <c r="H332" s="9"/>
      <c r="I332" s="17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</row>
    <row r="333" spans="1:21" customFormat="1" x14ac:dyDescent="0.2">
      <c r="A333" s="53">
        <v>45133</v>
      </c>
      <c r="B333" s="9" t="s">
        <v>1188</v>
      </c>
      <c r="C333" s="10" t="s">
        <v>46</v>
      </c>
      <c r="D333" s="10" t="s">
        <v>64</v>
      </c>
      <c r="E333" s="9" t="s">
        <v>20</v>
      </c>
      <c r="F333" s="9"/>
      <c r="G333" s="11">
        <v>12</v>
      </c>
      <c r="H333" s="9"/>
      <c r="I333" s="17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</row>
    <row r="334" spans="1:21" customFormat="1" x14ac:dyDescent="0.2">
      <c r="A334" s="53">
        <v>45133</v>
      </c>
      <c r="B334" s="9" t="s">
        <v>1209</v>
      </c>
      <c r="C334" s="10" t="s">
        <v>50</v>
      </c>
      <c r="D334" s="10" t="s">
        <v>77</v>
      </c>
      <c r="E334" s="9" t="s">
        <v>29</v>
      </c>
      <c r="F334" s="9"/>
      <c r="G334" s="11">
        <v>16</v>
      </c>
      <c r="H334" s="9"/>
      <c r="I334" s="17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</row>
    <row r="335" spans="1:21" customFormat="1" x14ac:dyDescent="0.2">
      <c r="A335" s="53">
        <v>45134</v>
      </c>
      <c r="B335" s="9" t="s">
        <v>1212</v>
      </c>
      <c r="C335" s="10" t="s">
        <v>56</v>
      </c>
      <c r="D335" s="10" t="s">
        <v>77</v>
      </c>
      <c r="E335" s="9" t="s">
        <v>39</v>
      </c>
      <c r="F335" s="9"/>
      <c r="G335" s="11">
        <v>3</v>
      </c>
      <c r="H335" s="9"/>
      <c r="I335" s="17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</row>
    <row r="336" spans="1:21" customFormat="1" x14ac:dyDescent="0.2">
      <c r="A336" s="53">
        <v>45138</v>
      </c>
      <c r="B336" s="9" t="s">
        <v>1214</v>
      </c>
      <c r="C336" s="10" t="s">
        <v>45</v>
      </c>
      <c r="D336" s="10" t="s">
        <v>64</v>
      </c>
      <c r="E336" s="9" t="s">
        <v>39</v>
      </c>
      <c r="F336" s="9"/>
      <c r="G336" s="11">
        <v>9</v>
      </c>
      <c r="H336" s="9"/>
      <c r="I336" s="17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</row>
    <row r="337" spans="1:21" customFormat="1" x14ac:dyDescent="0.2">
      <c r="A337" s="53">
        <v>45139</v>
      </c>
      <c r="B337" s="9" t="s">
        <v>1213</v>
      </c>
      <c r="C337" s="10"/>
      <c r="D337" s="10" t="s">
        <v>64</v>
      </c>
      <c r="E337" s="9" t="s">
        <v>20</v>
      </c>
      <c r="F337" s="9"/>
      <c r="G337" s="11">
        <v>15</v>
      </c>
      <c r="H337" s="9"/>
      <c r="I337" s="17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</row>
    <row r="338" spans="1:21" customFormat="1" x14ac:dyDescent="0.2">
      <c r="A338" s="53">
        <v>45140</v>
      </c>
      <c r="B338" s="9" t="s">
        <v>1235</v>
      </c>
      <c r="C338" s="10"/>
      <c r="D338" s="10" t="s">
        <v>64</v>
      </c>
      <c r="E338" s="9" t="s">
        <v>20</v>
      </c>
      <c r="F338" s="9"/>
      <c r="G338" s="11">
        <v>20</v>
      </c>
      <c r="H338" s="9"/>
      <c r="I338" s="17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</row>
    <row r="339" spans="1:21" customFormat="1" x14ac:dyDescent="0.2">
      <c r="A339" s="53">
        <v>45141</v>
      </c>
      <c r="B339" s="9" t="s">
        <v>1236</v>
      </c>
      <c r="C339" s="10"/>
      <c r="D339" s="10" t="s">
        <v>64</v>
      </c>
      <c r="E339" s="9" t="s">
        <v>20</v>
      </c>
      <c r="F339" s="9"/>
      <c r="G339" s="11">
        <v>14</v>
      </c>
      <c r="H339" s="9"/>
      <c r="I339" s="17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</row>
    <row r="340" spans="1:21" customFormat="1" x14ac:dyDescent="0.2">
      <c r="A340" s="59">
        <v>45145</v>
      </c>
      <c r="B340" s="13" t="s">
        <v>1214</v>
      </c>
      <c r="C340" s="32" t="s">
        <v>45</v>
      </c>
      <c r="D340" s="32" t="s">
        <v>64</v>
      </c>
      <c r="E340" s="13" t="s">
        <v>39</v>
      </c>
      <c r="F340" s="13"/>
      <c r="G340" s="40">
        <v>7</v>
      </c>
      <c r="H340" s="13"/>
      <c r="I340" s="19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</row>
    <row r="341" spans="1:21" x14ac:dyDescent="0.2">
      <c r="A341" s="53">
        <v>45146</v>
      </c>
      <c r="B341" s="9" t="s">
        <v>1127</v>
      </c>
      <c r="C341" s="10" t="s">
        <v>47</v>
      </c>
      <c r="D341" s="10" t="s">
        <v>69</v>
      </c>
      <c r="E341" s="9" t="s">
        <v>26</v>
      </c>
      <c r="F341" s="9"/>
      <c r="G341" s="11">
        <v>6</v>
      </c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</row>
    <row r="342" spans="1:21" customFormat="1" x14ac:dyDescent="0.2">
      <c r="A342" s="58">
        <v>45146</v>
      </c>
      <c r="B342" s="6" t="s">
        <v>1219</v>
      </c>
      <c r="C342" s="42" t="s">
        <v>3</v>
      </c>
      <c r="D342" s="42" t="s">
        <v>77</v>
      </c>
      <c r="E342" s="6" t="s">
        <v>39</v>
      </c>
      <c r="F342" s="6"/>
      <c r="G342" s="45">
        <v>6</v>
      </c>
      <c r="H342" s="6"/>
      <c r="I342" s="20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</row>
    <row r="343" spans="1:21" customFormat="1" x14ac:dyDescent="0.2">
      <c r="A343" s="59">
        <v>45147</v>
      </c>
      <c r="B343" s="13" t="s">
        <v>1237</v>
      </c>
      <c r="C343" s="32"/>
      <c r="D343" s="32" t="s">
        <v>64</v>
      </c>
      <c r="E343" s="13" t="s">
        <v>20</v>
      </c>
      <c r="F343" s="13"/>
      <c r="G343" s="40">
        <v>9</v>
      </c>
      <c r="H343" s="13"/>
      <c r="I343" s="19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</row>
    <row r="344" spans="1:21" x14ac:dyDescent="0.2">
      <c r="A344" s="53">
        <v>45148</v>
      </c>
      <c r="B344" s="9" t="s">
        <v>1158</v>
      </c>
      <c r="C344" s="10" t="s">
        <v>47</v>
      </c>
      <c r="D344" s="10" t="s">
        <v>69</v>
      </c>
      <c r="E344" s="9" t="s">
        <v>26</v>
      </c>
      <c r="F344" s="9"/>
      <c r="G344" s="11">
        <v>11</v>
      </c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</row>
    <row r="345" spans="1:21" customFormat="1" x14ac:dyDescent="0.2">
      <c r="A345" s="58">
        <v>45148</v>
      </c>
      <c r="B345" s="6" t="s">
        <v>1216</v>
      </c>
      <c r="C345" s="42" t="s">
        <v>62</v>
      </c>
      <c r="D345" s="42" t="s">
        <v>77</v>
      </c>
      <c r="E345" s="6" t="s">
        <v>39</v>
      </c>
      <c r="F345" s="6"/>
      <c r="G345" s="45">
        <v>1</v>
      </c>
      <c r="H345" s="6"/>
      <c r="I345" s="20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</row>
    <row r="346" spans="1:21" customFormat="1" x14ac:dyDescent="0.2">
      <c r="A346" s="53">
        <v>45149</v>
      </c>
      <c r="B346" s="9" t="s">
        <v>1212</v>
      </c>
      <c r="C346" s="10" t="s">
        <v>56</v>
      </c>
      <c r="D346" s="10" t="s">
        <v>77</v>
      </c>
      <c r="E346" s="9" t="s">
        <v>39</v>
      </c>
      <c r="F346" s="9"/>
      <c r="G346" s="11">
        <v>6</v>
      </c>
      <c r="H346" s="9"/>
      <c r="I346" s="17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</row>
    <row r="347" spans="1:21" customFormat="1" x14ac:dyDescent="0.2">
      <c r="A347" s="53">
        <v>45152</v>
      </c>
      <c r="B347" s="9" t="s">
        <v>1214</v>
      </c>
      <c r="C347" s="10" t="s">
        <v>45</v>
      </c>
      <c r="D347" s="10" t="s">
        <v>64</v>
      </c>
      <c r="E347" s="9" t="s">
        <v>39</v>
      </c>
      <c r="F347" s="9"/>
      <c r="G347" s="11">
        <v>9</v>
      </c>
      <c r="H347" s="9"/>
      <c r="I347" s="17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</row>
    <row r="348" spans="1:21" customFormat="1" x14ac:dyDescent="0.2">
      <c r="A348" s="59">
        <v>45153</v>
      </c>
      <c r="B348" s="13" t="s">
        <v>1224</v>
      </c>
      <c r="C348" s="32"/>
      <c r="D348" s="32" t="s">
        <v>64</v>
      </c>
      <c r="E348" s="13" t="s">
        <v>39</v>
      </c>
      <c r="F348" s="13"/>
      <c r="G348" s="40">
        <v>6</v>
      </c>
      <c r="H348" s="13"/>
      <c r="I348" s="19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</row>
    <row r="349" spans="1:21" x14ac:dyDescent="0.2">
      <c r="A349" s="53">
        <v>45153</v>
      </c>
      <c r="B349" s="9" t="s">
        <v>1115</v>
      </c>
      <c r="C349" s="10" t="s">
        <v>52</v>
      </c>
      <c r="D349" s="10" t="s">
        <v>69</v>
      </c>
      <c r="E349" s="9" t="s">
        <v>17</v>
      </c>
      <c r="F349" s="9"/>
      <c r="G349" s="11">
        <v>27</v>
      </c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</row>
    <row r="350" spans="1:21" customFormat="1" x14ac:dyDescent="0.2">
      <c r="A350" s="57">
        <v>45154</v>
      </c>
      <c r="B350" s="36" t="s">
        <v>1238</v>
      </c>
      <c r="C350" s="46"/>
      <c r="D350" s="46" t="s">
        <v>59</v>
      </c>
      <c r="E350" s="36" t="s">
        <v>29</v>
      </c>
      <c r="F350" s="36"/>
      <c r="G350" s="47">
        <v>3</v>
      </c>
      <c r="H350" s="36"/>
      <c r="I350" s="37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</row>
    <row r="351" spans="1:21" x14ac:dyDescent="0.2">
      <c r="A351" s="53">
        <v>45154</v>
      </c>
      <c r="B351" s="9" t="s">
        <v>1150</v>
      </c>
      <c r="C351" s="10" t="s">
        <v>52</v>
      </c>
      <c r="D351" s="10" t="s">
        <v>69</v>
      </c>
      <c r="E351" s="9" t="s">
        <v>17</v>
      </c>
      <c r="F351" s="9"/>
      <c r="G351" s="11">
        <v>7</v>
      </c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</row>
    <row r="352" spans="1:21" customFormat="1" x14ac:dyDescent="0.2">
      <c r="A352" s="58">
        <v>45155</v>
      </c>
      <c r="B352" s="6" t="s">
        <v>1239</v>
      </c>
      <c r="C352" s="42"/>
      <c r="D352" s="42" t="s">
        <v>59</v>
      </c>
      <c r="E352" s="6" t="s">
        <v>29</v>
      </c>
      <c r="F352" s="6"/>
      <c r="G352" s="45">
        <v>14</v>
      </c>
      <c r="H352" s="6"/>
      <c r="I352" s="20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</row>
    <row r="353" spans="1:21" customFormat="1" x14ac:dyDescent="0.2">
      <c r="A353" s="53">
        <v>45155</v>
      </c>
      <c r="B353" s="9" t="s">
        <v>1212</v>
      </c>
      <c r="C353" s="10" t="s">
        <v>56</v>
      </c>
      <c r="D353" s="10" t="s">
        <v>77</v>
      </c>
      <c r="E353" s="9" t="s">
        <v>39</v>
      </c>
      <c r="F353" s="9"/>
      <c r="G353" s="11">
        <v>4</v>
      </c>
      <c r="H353" s="9"/>
      <c r="I353" s="17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</row>
    <row r="354" spans="1:21" customFormat="1" x14ac:dyDescent="0.2">
      <c r="A354" s="53">
        <v>45159</v>
      </c>
      <c r="B354" s="9" t="s">
        <v>1240</v>
      </c>
      <c r="C354" s="10"/>
      <c r="D354" s="10" t="s">
        <v>59</v>
      </c>
      <c r="E354" s="9" t="s">
        <v>29</v>
      </c>
      <c r="F354" s="9"/>
      <c r="G354" s="11">
        <v>10</v>
      </c>
      <c r="H354" s="9"/>
      <c r="I354" s="17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</row>
    <row r="355" spans="1:21" customFormat="1" x14ac:dyDescent="0.2">
      <c r="A355" s="53">
        <v>45159</v>
      </c>
      <c r="B355" s="9" t="s">
        <v>1188</v>
      </c>
      <c r="C355" s="10" t="s">
        <v>46</v>
      </c>
      <c r="D355" s="10" t="s">
        <v>64</v>
      </c>
      <c r="E355" s="9" t="s">
        <v>20</v>
      </c>
      <c r="F355" s="9"/>
      <c r="G355" s="11">
        <v>11</v>
      </c>
      <c r="H355" s="9"/>
      <c r="I355" s="17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</row>
    <row r="356" spans="1:21" customFormat="1" x14ac:dyDescent="0.2">
      <c r="A356" s="53">
        <v>45159</v>
      </c>
      <c r="B356" s="9" t="s">
        <v>1214</v>
      </c>
      <c r="C356" s="10" t="s">
        <v>45</v>
      </c>
      <c r="D356" s="10" t="s">
        <v>64</v>
      </c>
      <c r="E356" s="9" t="s">
        <v>39</v>
      </c>
      <c r="F356" s="9"/>
      <c r="G356" s="11">
        <v>9</v>
      </c>
      <c r="H356" s="9"/>
      <c r="I356" s="17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</row>
    <row r="357" spans="1:21" customFormat="1" x14ac:dyDescent="0.2">
      <c r="A357" s="53">
        <v>45160</v>
      </c>
      <c r="B357" s="9" t="s">
        <v>1188</v>
      </c>
      <c r="C357" s="10" t="s">
        <v>46</v>
      </c>
      <c r="D357" s="10" t="s">
        <v>64</v>
      </c>
      <c r="E357" s="9" t="s">
        <v>20</v>
      </c>
      <c r="F357" s="9"/>
      <c r="G357" s="11">
        <v>12</v>
      </c>
      <c r="H357" s="9"/>
      <c r="I357" s="17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</row>
    <row r="358" spans="1:21" customFormat="1" x14ac:dyDescent="0.2">
      <c r="A358" s="53">
        <v>45160</v>
      </c>
      <c r="B358" s="9" t="s">
        <v>1241</v>
      </c>
      <c r="C358" s="10"/>
      <c r="D358" s="10" t="s">
        <v>64</v>
      </c>
      <c r="E358" s="9" t="s">
        <v>29</v>
      </c>
      <c r="F358" s="9"/>
      <c r="G358" s="11">
        <v>13</v>
      </c>
      <c r="H358" s="9"/>
      <c r="I358" s="17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</row>
    <row r="359" spans="1:21" customFormat="1" x14ac:dyDescent="0.2">
      <c r="A359" s="53">
        <v>45161</v>
      </c>
      <c r="B359" s="9" t="s">
        <v>1241</v>
      </c>
      <c r="C359" s="10"/>
      <c r="D359" s="10" t="s">
        <v>64</v>
      </c>
      <c r="E359" s="9" t="s">
        <v>29</v>
      </c>
      <c r="F359" s="9"/>
      <c r="G359" s="11">
        <v>16</v>
      </c>
      <c r="H359" s="9"/>
      <c r="I359" s="17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</row>
    <row r="360" spans="1:21" customFormat="1" x14ac:dyDescent="0.2">
      <c r="A360" s="53">
        <v>45161</v>
      </c>
      <c r="B360" s="9" t="s">
        <v>1188</v>
      </c>
      <c r="C360" s="10" t="s">
        <v>46</v>
      </c>
      <c r="D360" s="10" t="s">
        <v>64</v>
      </c>
      <c r="E360" s="9" t="s">
        <v>20</v>
      </c>
      <c r="F360" s="9"/>
      <c r="G360" s="11">
        <v>16</v>
      </c>
      <c r="H360" s="9"/>
      <c r="I360" s="17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</row>
    <row r="361" spans="1:21" customFormat="1" x14ac:dyDescent="0.2">
      <c r="A361" s="53">
        <v>45162</v>
      </c>
      <c r="B361" s="9" t="s">
        <v>1188</v>
      </c>
      <c r="C361" s="10" t="s">
        <v>46</v>
      </c>
      <c r="D361" s="10" t="s">
        <v>64</v>
      </c>
      <c r="E361" s="9" t="s">
        <v>20</v>
      </c>
      <c r="F361" s="9"/>
      <c r="G361" s="11">
        <v>16</v>
      </c>
      <c r="H361" s="9"/>
      <c r="I361" s="17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</row>
    <row r="362" spans="1:21" customFormat="1" x14ac:dyDescent="0.2">
      <c r="A362" s="53">
        <v>45163</v>
      </c>
      <c r="B362" s="9" t="s">
        <v>1231</v>
      </c>
      <c r="C362" s="10"/>
      <c r="D362" s="10" t="s">
        <v>59</v>
      </c>
      <c r="E362" s="9" t="s">
        <v>29</v>
      </c>
      <c r="F362" s="9"/>
      <c r="G362" s="11">
        <v>13</v>
      </c>
      <c r="H362" s="9"/>
      <c r="I362" s="17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</row>
    <row r="363" spans="1:21" customFormat="1" x14ac:dyDescent="0.2">
      <c r="A363" s="53">
        <v>45163</v>
      </c>
      <c r="B363" s="9" t="s">
        <v>1242</v>
      </c>
      <c r="C363" s="10"/>
      <c r="D363" s="10" t="s">
        <v>59</v>
      </c>
      <c r="E363" s="9" t="s">
        <v>29</v>
      </c>
      <c r="F363" s="9"/>
      <c r="G363" s="11">
        <v>3</v>
      </c>
      <c r="H363" s="9"/>
      <c r="I363" s="17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</row>
    <row r="364" spans="1:21" customFormat="1" x14ac:dyDescent="0.2">
      <c r="A364" s="53">
        <v>45166</v>
      </c>
      <c r="B364" s="9" t="s">
        <v>1214</v>
      </c>
      <c r="C364" s="10" t="s">
        <v>45</v>
      </c>
      <c r="D364" s="10" t="s">
        <v>64</v>
      </c>
      <c r="E364" s="9" t="s">
        <v>39</v>
      </c>
      <c r="F364" s="9"/>
      <c r="G364" s="11">
        <v>7</v>
      </c>
      <c r="H364" s="9"/>
      <c r="I364" s="17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</row>
    <row r="365" spans="1:21" customFormat="1" x14ac:dyDescent="0.2">
      <c r="A365" s="53">
        <v>45166</v>
      </c>
      <c r="B365" s="9" t="s">
        <v>1213</v>
      </c>
      <c r="C365" s="10"/>
      <c r="D365" s="10" t="s">
        <v>64</v>
      </c>
      <c r="E365" s="9" t="s">
        <v>20</v>
      </c>
      <c r="F365" s="9"/>
      <c r="G365" s="11">
        <v>16</v>
      </c>
      <c r="H365" s="9"/>
      <c r="I365" s="17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</row>
    <row r="366" spans="1:21" customFormat="1" x14ac:dyDescent="0.2">
      <c r="A366" s="53">
        <v>45167</v>
      </c>
      <c r="B366" s="9" t="s">
        <v>1243</v>
      </c>
      <c r="C366" s="10" t="s">
        <v>50</v>
      </c>
      <c r="D366" s="10" t="s">
        <v>77</v>
      </c>
      <c r="E366" s="9" t="s">
        <v>39</v>
      </c>
      <c r="F366" s="9"/>
      <c r="G366" s="11">
        <v>3</v>
      </c>
      <c r="H366" s="9"/>
      <c r="I366" s="17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</row>
    <row r="367" spans="1:21" customFormat="1" x14ac:dyDescent="0.2">
      <c r="A367" s="53">
        <v>45174</v>
      </c>
      <c r="B367" s="9" t="s">
        <v>1244</v>
      </c>
      <c r="C367" s="10"/>
      <c r="D367" s="10" t="s">
        <v>59</v>
      </c>
      <c r="E367" s="9" t="s">
        <v>29</v>
      </c>
      <c r="F367" s="9"/>
      <c r="G367" s="11">
        <v>4</v>
      </c>
      <c r="H367" s="9"/>
      <c r="I367" s="17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</row>
    <row r="368" spans="1:21" customFormat="1" x14ac:dyDescent="0.2">
      <c r="A368" s="53">
        <v>45174</v>
      </c>
      <c r="B368" s="9" t="s">
        <v>1159</v>
      </c>
      <c r="C368" s="10" t="s">
        <v>45</v>
      </c>
      <c r="D368" s="10" t="s">
        <v>64</v>
      </c>
      <c r="E368" s="9" t="s">
        <v>39</v>
      </c>
      <c r="F368" s="9"/>
      <c r="G368" s="11">
        <v>5</v>
      </c>
      <c r="H368" s="9"/>
      <c r="I368" s="17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</row>
    <row r="369" spans="1:21" customFormat="1" x14ac:dyDescent="0.2">
      <c r="A369" s="53">
        <v>45175</v>
      </c>
      <c r="B369" s="9" t="s">
        <v>1245</v>
      </c>
      <c r="C369" s="10"/>
      <c r="D369" s="10" t="s">
        <v>59</v>
      </c>
      <c r="E369" s="9" t="s">
        <v>29</v>
      </c>
      <c r="F369" s="9"/>
      <c r="G369" s="11">
        <v>11</v>
      </c>
      <c r="H369" s="9"/>
      <c r="I369" s="17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</row>
    <row r="370" spans="1:21" customFormat="1" x14ac:dyDescent="0.2">
      <c r="A370" s="53">
        <v>45176</v>
      </c>
      <c r="B370" s="9" t="s">
        <v>1245</v>
      </c>
      <c r="C370" s="10"/>
      <c r="D370" s="10" t="s">
        <v>59</v>
      </c>
      <c r="E370" s="9" t="s">
        <v>29</v>
      </c>
      <c r="F370" s="9"/>
      <c r="G370" s="11">
        <v>11</v>
      </c>
      <c r="H370" s="9"/>
      <c r="I370" s="17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</row>
    <row r="371" spans="1:21" customFormat="1" x14ac:dyDescent="0.2">
      <c r="A371" s="53">
        <v>45177</v>
      </c>
      <c r="B371" s="9" t="s">
        <v>1245</v>
      </c>
      <c r="C371" s="10"/>
      <c r="D371" s="10" t="s">
        <v>59</v>
      </c>
      <c r="E371" s="9" t="s">
        <v>29</v>
      </c>
      <c r="F371" s="9"/>
      <c r="G371" s="11">
        <v>12</v>
      </c>
      <c r="H371" s="9"/>
      <c r="I371" s="17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</row>
    <row r="372" spans="1:21" customFormat="1" x14ac:dyDescent="0.2">
      <c r="A372" s="53">
        <v>45180</v>
      </c>
      <c r="B372" s="9" t="s">
        <v>1246</v>
      </c>
      <c r="C372" s="10"/>
      <c r="D372" s="10" t="s">
        <v>59</v>
      </c>
      <c r="E372" s="9" t="s">
        <v>29</v>
      </c>
      <c r="F372" s="9"/>
      <c r="G372" s="11">
        <v>1</v>
      </c>
      <c r="H372" s="9"/>
      <c r="I372" s="17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</row>
    <row r="373" spans="1:21" customFormat="1" x14ac:dyDescent="0.2">
      <c r="A373" s="53">
        <v>45180</v>
      </c>
      <c r="B373" s="9" t="s">
        <v>1159</v>
      </c>
      <c r="C373" s="10" t="s">
        <v>45</v>
      </c>
      <c r="D373" s="10" t="s">
        <v>64</v>
      </c>
      <c r="E373" s="9" t="s">
        <v>39</v>
      </c>
      <c r="F373" s="9"/>
      <c r="G373" s="11">
        <v>7</v>
      </c>
      <c r="H373" s="9"/>
      <c r="I373" s="17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</row>
    <row r="374" spans="1:21" customFormat="1" x14ac:dyDescent="0.2">
      <c r="A374" s="59">
        <v>45181</v>
      </c>
      <c r="B374" s="13" t="s">
        <v>1247</v>
      </c>
      <c r="C374" s="32"/>
      <c r="D374" s="32" t="s">
        <v>59</v>
      </c>
      <c r="E374" s="13" t="s">
        <v>29</v>
      </c>
      <c r="F374" s="13"/>
      <c r="G374" s="40">
        <v>12</v>
      </c>
      <c r="H374" s="13"/>
      <c r="I374" s="19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</row>
    <row r="375" spans="1:21" x14ac:dyDescent="0.2">
      <c r="A375" s="53">
        <v>45181</v>
      </c>
      <c r="B375" s="9" t="s">
        <v>1127</v>
      </c>
      <c r="C375" s="10" t="s">
        <v>47</v>
      </c>
      <c r="D375" s="10" t="s">
        <v>69</v>
      </c>
      <c r="E375" s="9" t="s">
        <v>26</v>
      </c>
      <c r="F375" s="9"/>
      <c r="G375" s="11">
        <v>16</v>
      </c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</row>
    <row r="376" spans="1:21" customFormat="1" x14ac:dyDescent="0.2">
      <c r="A376" s="58">
        <v>45181</v>
      </c>
      <c r="B376" s="6" t="s">
        <v>1161</v>
      </c>
      <c r="C376" s="42" t="s">
        <v>3</v>
      </c>
      <c r="D376" s="42" t="s">
        <v>77</v>
      </c>
      <c r="E376" s="6" t="s">
        <v>39</v>
      </c>
      <c r="F376" s="6"/>
      <c r="G376" s="45">
        <v>12</v>
      </c>
      <c r="H376" s="6"/>
      <c r="I376" s="20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</row>
    <row r="377" spans="1:21" customFormat="1" x14ac:dyDescent="0.2">
      <c r="A377" s="59">
        <v>45182</v>
      </c>
      <c r="B377" s="13" t="s">
        <v>1248</v>
      </c>
      <c r="C377" s="32"/>
      <c r="D377" s="32" t="s">
        <v>77</v>
      </c>
      <c r="E377" s="13" t="s">
        <v>39</v>
      </c>
      <c r="F377" s="13"/>
      <c r="G377" s="40">
        <v>7</v>
      </c>
      <c r="H377" s="13"/>
      <c r="I377" s="19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</row>
    <row r="378" spans="1:21" x14ac:dyDescent="0.2">
      <c r="A378" s="53">
        <v>45183</v>
      </c>
      <c r="B378" s="9" t="s">
        <v>1158</v>
      </c>
      <c r="C378" s="10" t="s">
        <v>47</v>
      </c>
      <c r="D378" s="10" t="s">
        <v>69</v>
      </c>
      <c r="E378" s="9" t="s">
        <v>26</v>
      </c>
      <c r="F378" s="9"/>
      <c r="G378" s="11">
        <v>8</v>
      </c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</row>
    <row r="379" spans="1:21" customFormat="1" x14ac:dyDescent="0.2">
      <c r="A379" s="58">
        <v>45183</v>
      </c>
      <c r="B379" s="6" t="s">
        <v>1164</v>
      </c>
      <c r="C379" s="42" t="s">
        <v>62</v>
      </c>
      <c r="D379" s="42" t="s">
        <v>77</v>
      </c>
      <c r="E379" s="6" t="s">
        <v>39</v>
      </c>
      <c r="F379" s="6"/>
      <c r="G379" s="45">
        <v>1</v>
      </c>
      <c r="H379" s="6"/>
      <c r="I379" s="20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</row>
    <row r="380" spans="1:21" customFormat="1" x14ac:dyDescent="0.2">
      <c r="A380" s="53">
        <v>45184</v>
      </c>
      <c r="B380" s="9" t="s">
        <v>1162</v>
      </c>
      <c r="C380" s="10" t="s">
        <v>56</v>
      </c>
      <c r="D380" s="10" t="s">
        <v>77</v>
      </c>
      <c r="E380" s="9" t="s">
        <v>39</v>
      </c>
      <c r="F380" s="9"/>
      <c r="G380" s="11">
        <v>11</v>
      </c>
      <c r="H380" s="9"/>
      <c r="I380" s="17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</row>
    <row r="381" spans="1:21" customFormat="1" x14ac:dyDescent="0.2">
      <c r="A381" s="53">
        <v>45185</v>
      </c>
      <c r="B381" s="9" t="s">
        <v>1249</v>
      </c>
      <c r="C381" s="10"/>
      <c r="D381" s="10" t="s">
        <v>64</v>
      </c>
      <c r="E381" s="9" t="s">
        <v>29</v>
      </c>
      <c r="F381" s="9"/>
      <c r="G381" s="11">
        <v>5</v>
      </c>
      <c r="H381" s="9"/>
      <c r="I381" s="17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</row>
    <row r="382" spans="1:21" customFormat="1" x14ac:dyDescent="0.2">
      <c r="A382" s="53">
        <v>45187</v>
      </c>
      <c r="B382" s="9" t="s">
        <v>1188</v>
      </c>
      <c r="C382" s="10" t="s">
        <v>46</v>
      </c>
      <c r="D382" s="10" t="s">
        <v>64</v>
      </c>
      <c r="E382" s="9" t="s">
        <v>20</v>
      </c>
      <c r="F382" s="9"/>
      <c r="G382" s="11">
        <v>10</v>
      </c>
      <c r="H382" s="9"/>
      <c r="I382" s="17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</row>
    <row r="383" spans="1:21" customFormat="1" x14ac:dyDescent="0.2">
      <c r="A383" s="53">
        <v>45187</v>
      </c>
      <c r="B383" s="9" t="s">
        <v>1159</v>
      </c>
      <c r="C383" s="10" t="s">
        <v>45</v>
      </c>
      <c r="D383" s="10" t="s">
        <v>64</v>
      </c>
      <c r="E383" s="9" t="s">
        <v>39</v>
      </c>
      <c r="F383" s="9"/>
      <c r="G383" s="11">
        <v>7</v>
      </c>
      <c r="H383" s="9"/>
      <c r="I383" s="17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</row>
    <row r="384" spans="1:21" customFormat="1" x14ac:dyDescent="0.2">
      <c r="A384" s="53">
        <v>45188</v>
      </c>
      <c r="B384" s="9" t="s">
        <v>1250</v>
      </c>
      <c r="C384" s="10"/>
      <c r="D384" s="10" t="s">
        <v>64</v>
      </c>
      <c r="E384" s="9" t="s">
        <v>29</v>
      </c>
      <c r="F384" s="9"/>
      <c r="G384" s="11">
        <v>16</v>
      </c>
      <c r="H384" s="9"/>
      <c r="I384" s="17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</row>
    <row r="385" spans="1:21" customFormat="1" x14ac:dyDescent="0.2">
      <c r="A385" s="53">
        <v>45188</v>
      </c>
      <c r="B385" s="9" t="s">
        <v>1188</v>
      </c>
      <c r="C385" s="10" t="s">
        <v>46</v>
      </c>
      <c r="D385" s="10" t="s">
        <v>64</v>
      </c>
      <c r="E385" s="9" t="s">
        <v>20</v>
      </c>
      <c r="F385" s="9"/>
      <c r="G385" s="11">
        <v>15</v>
      </c>
      <c r="H385" s="9"/>
      <c r="I385" s="17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</row>
    <row r="386" spans="1:21" customFormat="1" x14ac:dyDescent="0.2">
      <c r="A386" s="53">
        <v>45188</v>
      </c>
      <c r="B386" s="9" t="s">
        <v>1166</v>
      </c>
      <c r="C386" s="10"/>
      <c r="D386" s="10" t="s">
        <v>64</v>
      </c>
      <c r="E386" s="9" t="s">
        <v>39</v>
      </c>
      <c r="F386" s="9"/>
      <c r="G386" s="11">
        <v>9</v>
      </c>
      <c r="H386" s="9"/>
      <c r="I386" s="17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</row>
    <row r="387" spans="1:21" customFormat="1" x14ac:dyDescent="0.2">
      <c r="A387" s="53">
        <v>45189</v>
      </c>
      <c r="B387" s="9" t="s">
        <v>1250</v>
      </c>
      <c r="C387" s="10"/>
      <c r="D387" s="10" t="s">
        <v>64</v>
      </c>
      <c r="E387" s="9" t="s">
        <v>29</v>
      </c>
      <c r="F387" s="9"/>
      <c r="G387" s="11">
        <v>18</v>
      </c>
      <c r="H387" s="9"/>
      <c r="I387" s="17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</row>
    <row r="388" spans="1:21" customFormat="1" x14ac:dyDescent="0.2">
      <c r="A388" s="53">
        <v>45189</v>
      </c>
      <c r="B388" s="9" t="s">
        <v>1188</v>
      </c>
      <c r="C388" s="10" t="s">
        <v>46</v>
      </c>
      <c r="D388" s="10" t="s">
        <v>64</v>
      </c>
      <c r="E388" s="9" t="s">
        <v>20</v>
      </c>
      <c r="F388" s="9"/>
      <c r="G388" s="11">
        <v>7</v>
      </c>
      <c r="H388" s="9"/>
      <c r="I388" s="17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</row>
    <row r="389" spans="1:21" customFormat="1" x14ac:dyDescent="0.2">
      <c r="A389" s="53">
        <v>45190</v>
      </c>
      <c r="B389" s="9" t="s">
        <v>1188</v>
      </c>
      <c r="C389" s="10" t="s">
        <v>46</v>
      </c>
      <c r="D389" s="10" t="s">
        <v>64</v>
      </c>
      <c r="E389" s="9" t="s">
        <v>20</v>
      </c>
      <c r="F389" s="9"/>
      <c r="G389" s="11">
        <v>10</v>
      </c>
      <c r="H389" s="9"/>
      <c r="I389" s="17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</row>
    <row r="390" spans="1:21" customFormat="1" x14ac:dyDescent="0.2">
      <c r="A390" s="53">
        <v>45190</v>
      </c>
      <c r="B390" s="9" t="s">
        <v>1162</v>
      </c>
      <c r="C390" s="10" t="s">
        <v>56</v>
      </c>
      <c r="D390" s="10" t="s">
        <v>77</v>
      </c>
      <c r="E390" s="9" t="s">
        <v>39</v>
      </c>
      <c r="F390" s="9"/>
      <c r="G390" s="11">
        <v>6</v>
      </c>
      <c r="H390" s="9"/>
      <c r="I390" s="17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</row>
    <row r="391" spans="1:21" customFormat="1" x14ac:dyDescent="0.2">
      <c r="A391" s="53">
        <v>45191</v>
      </c>
      <c r="B391" s="9" t="s">
        <v>1251</v>
      </c>
      <c r="C391" s="10"/>
      <c r="D391" s="10" t="s">
        <v>59</v>
      </c>
      <c r="E391" s="9" t="s">
        <v>29</v>
      </c>
      <c r="F391" s="9"/>
      <c r="G391" s="11">
        <v>7</v>
      </c>
      <c r="H391" s="9"/>
      <c r="I391" s="17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</row>
    <row r="392" spans="1:21" customFormat="1" x14ac:dyDescent="0.2">
      <c r="A392" s="53">
        <v>45194</v>
      </c>
      <c r="B392" s="9" t="s">
        <v>1213</v>
      </c>
      <c r="C392" s="10"/>
      <c r="D392" s="10" t="s">
        <v>64</v>
      </c>
      <c r="E392" s="9" t="s">
        <v>20</v>
      </c>
      <c r="F392" s="9"/>
      <c r="G392" s="11">
        <v>13</v>
      </c>
      <c r="H392" s="9"/>
      <c r="I392" s="17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</row>
    <row r="393" spans="1:21" customFormat="1" x14ac:dyDescent="0.2">
      <c r="A393" s="59">
        <v>45194</v>
      </c>
      <c r="B393" s="13" t="s">
        <v>1159</v>
      </c>
      <c r="C393" s="32" t="s">
        <v>45</v>
      </c>
      <c r="D393" s="32" t="s">
        <v>64</v>
      </c>
      <c r="E393" s="13" t="s">
        <v>39</v>
      </c>
      <c r="F393" s="13"/>
      <c r="G393" s="40">
        <v>13</v>
      </c>
      <c r="H393" s="13"/>
      <c r="I393" s="19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</row>
    <row r="394" spans="1:21" x14ac:dyDescent="0.2">
      <c r="A394" s="53">
        <v>45195</v>
      </c>
      <c r="B394" s="9" t="s">
        <v>1252</v>
      </c>
      <c r="C394" s="10" t="s">
        <v>78</v>
      </c>
      <c r="D394" s="10" t="s">
        <v>69</v>
      </c>
      <c r="E394" s="9" t="s">
        <v>29</v>
      </c>
      <c r="F394" s="9"/>
      <c r="G394" s="11">
        <v>2</v>
      </c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</row>
    <row r="395" spans="1:21" customFormat="1" x14ac:dyDescent="0.2">
      <c r="A395" s="58">
        <v>45196</v>
      </c>
      <c r="B395" s="6" t="s">
        <v>1253</v>
      </c>
      <c r="C395" s="42"/>
      <c r="D395" s="42" t="s">
        <v>59</v>
      </c>
      <c r="E395" s="6" t="s">
        <v>29</v>
      </c>
      <c r="F395" s="6"/>
      <c r="G395" s="45">
        <v>8</v>
      </c>
      <c r="H395" s="6"/>
      <c r="I395" s="20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</row>
    <row r="396" spans="1:21" customFormat="1" x14ac:dyDescent="0.2">
      <c r="A396" s="53">
        <v>45196</v>
      </c>
      <c r="B396" s="9" t="s">
        <v>1235</v>
      </c>
      <c r="C396" s="10"/>
      <c r="D396" s="10" t="s">
        <v>64</v>
      </c>
      <c r="E396" s="9" t="s">
        <v>20</v>
      </c>
      <c r="F396" s="9"/>
      <c r="G396" s="11">
        <v>20</v>
      </c>
      <c r="H396" s="9"/>
      <c r="I396" s="17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</row>
    <row r="397" spans="1:21" customFormat="1" x14ac:dyDescent="0.2">
      <c r="A397" s="53">
        <v>45196</v>
      </c>
      <c r="B397" s="9" t="s">
        <v>1254</v>
      </c>
      <c r="C397" s="10" t="s">
        <v>67</v>
      </c>
      <c r="D397" s="10" t="s">
        <v>77</v>
      </c>
      <c r="E397" s="9" t="s">
        <v>39</v>
      </c>
      <c r="F397" s="9"/>
      <c r="G397" s="11">
        <v>14</v>
      </c>
      <c r="H397" s="9"/>
      <c r="I397" s="17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</row>
    <row r="398" spans="1:21" customFormat="1" x14ac:dyDescent="0.2">
      <c r="A398" s="53">
        <v>45197</v>
      </c>
      <c r="B398" s="9" t="s">
        <v>1255</v>
      </c>
      <c r="C398" s="10"/>
      <c r="D398" s="10" t="s">
        <v>59</v>
      </c>
      <c r="E398" s="9" t="s">
        <v>29</v>
      </c>
      <c r="F398" s="9"/>
      <c r="G398" s="11">
        <v>3</v>
      </c>
      <c r="H398" s="9"/>
      <c r="I398" s="17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</row>
    <row r="399" spans="1:21" customFormat="1" x14ac:dyDescent="0.2">
      <c r="A399" s="53">
        <v>45197</v>
      </c>
      <c r="B399" s="9" t="s">
        <v>1256</v>
      </c>
      <c r="C399" s="10" t="s">
        <v>49</v>
      </c>
      <c r="D399" s="10" t="s">
        <v>77</v>
      </c>
      <c r="E399" s="9" t="s">
        <v>20</v>
      </c>
      <c r="F399" s="9"/>
      <c r="G399" s="11">
        <v>17</v>
      </c>
      <c r="H399" s="9"/>
      <c r="I399" s="17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</row>
    <row r="400" spans="1:21" customFormat="1" x14ac:dyDescent="0.2">
      <c r="A400" s="53">
        <v>45198</v>
      </c>
      <c r="B400" s="9" t="s">
        <v>1257</v>
      </c>
      <c r="C400" s="10"/>
      <c r="D400" s="10" t="s">
        <v>59</v>
      </c>
      <c r="E400" s="9" t="s">
        <v>29</v>
      </c>
      <c r="F400" s="9"/>
      <c r="G400" s="11">
        <v>8</v>
      </c>
      <c r="H400" s="9"/>
      <c r="I400" s="17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</row>
    <row r="401" spans="1:21" customFormat="1" x14ac:dyDescent="0.2">
      <c r="A401" s="53">
        <v>45201</v>
      </c>
      <c r="B401" s="9" t="s">
        <v>1258</v>
      </c>
      <c r="C401" s="10"/>
      <c r="D401" s="10" t="s">
        <v>59</v>
      </c>
      <c r="E401" s="9" t="s">
        <v>29</v>
      </c>
      <c r="F401" s="9"/>
      <c r="G401" s="11">
        <v>1</v>
      </c>
      <c r="H401" s="9"/>
      <c r="I401" s="17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</row>
    <row r="402" spans="1:21" customFormat="1" x14ac:dyDescent="0.2">
      <c r="A402" s="53">
        <v>45202</v>
      </c>
      <c r="B402" s="9" t="s">
        <v>1258</v>
      </c>
      <c r="C402" s="10"/>
      <c r="D402" s="10" t="s">
        <v>59</v>
      </c>
      <c r="E402" s="9" t="s">
        <v>29</v>
      </c>
      <c r="F402" s="9"/>
      <c r="G402" s="11">
        <v>4</v>
      </c>
      <c r="H402" s="9"/>
      <c r="I402" s="17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</row>
    <row r="403" spans="1:21" customFormat="1" x14ac:dyDescent="0.2">
      <c r="A403" s="53">
        <v>45202</v>
      </c>
      <c r="B403" s="9" t="s">
        <v>1259</v>
      </c>
      <c r="C403" s="10" t="s">
        <v>50</v>
      </c>
      <c r="D403" s="10" t="s">
        <v>77</v>
      </c>
      <c r="E403" s="9" t="s">
        <v>39</v>
      </c>
      <c r="F403" s="9"/>
      <c r="G403" s="11">
        <v>5</v>
      </c>
      <c r="H403" s="9"/>
      <c r="I403" s="17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</row>
    <row r="404" spans="1:21" customFormat="1" x14ac:dyDescent="0.2">
      <c r="A404" s="53">
        <v>45203</v>
      </c>
      <c r="B404" s="9" t="s">
        <v>1260</v>
      </c>
      <c r="C404" s="10"/>
      <c r="D404" s="10" t="s">
        <v>59</v>
      </c>
      <c r="E404" s="9" t="s">
        <v>29</v>
      </c>
      <c r="F404" s="9"/>
      <c r="G404" s="11">
        <v>7</v>
      </c>
      <c r="H404" s="9"/>
      <c r="I404" s="17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</row>
    <row r="405" spans="1:21" customFormat="1" x14ac:dyDescent="0.2">
      <c r="A405" s="53">
        <v>45204</v>
      </c>
      <c r="B405" s="9" t="s">
        <v>1247</v>
      </c>
      <c r="C405" s="10"/>
      <c r="D405" s="10" t="s">
        <v>59</v>
      </c>
      <c r="E405" s="9" t="s">
        <v>29</v>
      </c>
      <c r="F405" s="9"/>
      <c r="G405" s="11">
        <v>9</v>
      </c>
      <c r="H405" s="9"/>
      <c r="I405" s="17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</row>
    <row r="406" spans="1:21" customFormat="1" x14ac:dyDescent="0.2">
      <c r="A406" s="53">
        <v>45204</v>
      </c>
      <c r="B406" s="9" t="s">
        <v>1261</v>
      </c>
      <c r="C406" s="10" t="s">
        <v>45</v>
      </c>
      <c r="D406" s="10" t="s">
        <v>64</v>
      </c>
      <c r="E406" s="9" t="s">
        <v>39</v>
      </c>
      <c r="F406" s="9"/>
      <c r="G406" s="11">
        <v>5</v>
      </c>
      <c r="H406" s="9"/>
      <c r="I406" s="17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</row>
    <row r="407" spans="1:21" customFormat="1" x14ac:dyDescent="0.2">
      <c r="A407" s="53">
        <v>45205</v>
      </c>
      <c r="B407" s="9" t="s">
        <v>1262</v>
      </c>
      <c r="C407" s="10"/>
      <c r="D407" s="10" t="s">
        <v>59</v>
      </c>
      <c r="E407" s="9" t="s">
        <v>29</v>
      </c>
      <c r="F407" s="9"/>
      <c r="G407" s="11">
        <v>13</v>
      </c>
      <c r="H407" s="9"/>
      <c r="I407" s="17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</row>
    <row r="408" spans="1:21" customFormat="1" x14ac:dyDescent="0.2">
      <c r="A408" s="53">
        <v>45205</v>
      </c>
      <c r="B408" s="9" t="s">
        <v>1263</v>
      </c>
      <c r="C408" s="10"/>
      <c r="D408" s="10" t="s">
        <v>64</v>
      </c>
      <c r="E408" s="9" t="s">
        <v>39</v>
      </c>
      <c r="F408" s="9"/>
      <c r="G408" s="11">
        <v>10</v>
      </c>
      <c r="H408" s="9"/>
      <c r="I408" s="17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</row>
    <row r="409" spans="1:21" customFormat="1" x14ac:dyDescent="0.2">
      <c r="A409" s="53">
        <v>45205</v>
      </c>
      <c r="B409" s="9" t="s">
        <v>1237</v>
      </c>
      <c r="C409" s="10"/>
      <c r="D409" s="10" t="s">
        <v>64</v>
      </c>
      <c r="E409" s="9" t="s">
        <v>20</v>
      </c>
      <c r="F409" s="9"/>
      <c r="G409" s="11">
        <v>8</v>
      </c>
      <c r="H409" s="9"/>
      <c r="I409" s="17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</row>
    <row r="410" spans="1:21" customFormat="1" x14ac:dyDescent="0.2">
      <c r="A410" s="53">
        <v>45208</v>
      </c>
      <c r="B410" s="9" t="s">
        <v>1264</v>
      </c>
      <c r="C410" s="10"/>
      <c r="D410" s="10" t="s">
        <v>59</v>
      </c>
      <c r="E410" s="9" t="s">
        <v>29</v>
      </c>
      <c r="F410" s="9"/>
      <c r="G410" s="11">
        <v>19</v>
      </c>
      <c r="H410" s="9"/>
      <c r="I410" s="17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</row>
    <row r="411" spans="1:21" customFormat="1" x14ac:dyDescent="0.2">
      <c r="A411" s="59">
        <v>45208</v>
      </c>
      <c r="B411" s="13" t="s">
        <v>1261</v>
      </c>
      <c r="C411" s="32" t="s">
        <v>45</v>
      </c>
      <c r="D411" s="32" t="s">
        <v>64</v>
      </c>
      <c r="E411" s="13" t="s">
        <v>39</v>
      </c>
      <c r="F411" s="13"/>
      <c r="G411" s="40">
        <v>6</v>
      </c>
      <c r="H411" s="13"/>
      <c r="I411" s="19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</row>
    <row r="412" spans="1:21" x14ac:dyDescent="0.2">
      <c r="A412" s="53">
        <v>45209</v>
      </c>
      <c r="B412" s="9" t="s">
        <v>1127</v>
      </c>
      <c r="C412" s="10" t="s">
        <v>47</v>
      </c>
      <c r="D412" s="10" t="s">
        <v>69</v>
      </c>
      <c r="E412" s="9" t="s">
        <v>26</v>
      </c>
      <c r="F412" s="9"/>
      <c r="G412" s="11">
        <v>13</v>
      </c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</row>
    <row r="413" spans="1:21" customFormat="1" x14ac:dyDescent="0.2">
      <c r="A413" s="58">
        <v>45209</v>
      </c>
      <c r="B413" s="6" t="s">
        <v>1265</v>
      </c>
      <c r="C413" s="42" t="s">
        <v>50</v>
      </c>
      <c r="D413" s="42" t="s">
        <v>77</v>
      </c>
      <c r="E413" s="6" t="s">
        <v>39</v>
      </c>
      <c r="F413" s="6"/>
      <c r="G413" s="45">
        <v>10</v>
      </c>
      <c r="H413" s="6"/>
      <c r="I413" s="20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</row>
    <row r="414" spans="1:21" customFormat="1" x14ac:dyDescent="0.2">
      <c r="A414" s="53">
        <v>45210</v>
      </c>
      <c r="B414" s="9" t="s">
        <v>1266</v>
      </c>
      <c r="C414" s="10"/>
      <c r="D414" s="10" t="s">
        <v>59</v>
      </c>
      <c r="E414" s="9" t="s">
        <v>29</v>
      </c>
      <c r="F414" s="9"/>
      <c r="G414" s="11">
        <v>5</v>
      </c>
      <c r="H414" s="9"/>
      <c r="I414" s="17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</row>
    <row r="415" spans="1:21" customFormat="1" x14ac:dyDescent="0.2">
      <c r="A415" s="59">
        <v>45210</v>
      </c>
      <c r="B415" s="13" t="s">
        <v>1267</v>
      </c>
      <c r="C415" s="32" t="s">
        <v>50</v>
      </c>
      <c r="D415" s="32" t="s">
        <v>77</v>
      </c>
      <c r="E415" s="13" t="s">
        <v>39</v>
      </c>
      <c r="F415" s="13"/>
      <c r="G415" s="40">
        <v>5</v>
      </c>
      <c r="H415" s="13"/>
      <c r="I415" s="19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</row>
    <row r="416" spans="1:21" x14ac:dyDescent="0.2">
      <c r="A416" s="53">
        <v>45211</v>
      </c>
      <c r="B416" s="9" t="s">
        <v>1194</v>
      </c>
      <c r="C416" s="10" t="s">
        <v>52</v>
      </c>
      <c r="D416" s="10" t="s">
        <v>69</v>
      </c>
      <c r="E416" s="9" t="s">
        <v>17</v>
      </c>
      <c r="F416" s="9"/>
      <c r="G416" s="11">
        <v>9</v>
      </c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</row>
    <row r="417" spans="1:21" x14ac:dyDescent="0.2">
      <c r="A417" s="53">
        <v>45212</v>
      </c>
      <c r="B417" s="9" t="s">
        <v>1158</v>
      </c>
      <c r="C417" s="10" t="s">
        <v>47</v>
      </c>
      <c r="D417" s="10" t="s">
        <v>69</v>
      </c>
      <c r="E417" s="9" t="s">
        <v>26</v>
      </c>
      <c r="F417" s="9"/>
      <c r="G417" s="11">
        <v>14</v>
      </c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</row>
    <row r="418" spans="1:21" customFormat="1" x14ac:dyDescent="0.2">
      <c r="A418" s="58">
        <v>45212</v>
      </c>
      <c r="B418" s="6" t="s">
        <v>1268</v>
      </c>
      <c r="C418" s="42" t="s">
        <v>50</v>
      </c>
      <c r="D418" s="42" t="s">
        <v>77</v>
      </c>
      <c r="E418" s="6" t="s">
        <v>39</v>
      </c>
      <c r="F418" s="6"/>
      <c r="G418" s="45">
        <v>7</v>
      </c>
      <c r="H418" s="6"/>
      <c r="I418" s="20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</row>
    <row r="419" spans="1:21" customFormat="1" x14ac:dyDescent="0.2">
      <c r="A419" s="53">
        <v>45213</v>
      </c>
      <c r="B419" s="9" t="s">
        <v>1269</v>
      </c>
      <c r="C419" s="10"/>
      <c r="D419" s="10" t="s">
        <v>59</v>
      </c>
      <c r="E419" s="9" t="s">
        <v>29</v>
      </c>
      <c r="F419" s="9"/>
      <c r="G419" s="11">
        <v>5</v>
      </c>
      <c r="H419" s="9"/>
      <c r="I419" s="17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</row>
    <row r="420" spans="1:21" customFormat="1" x14ac:dyDescent="0.2">
      <c r="A420" s="53">
        <v>45215</v>
      </c>
      <c r="B420" s="9" t="s">
        <v>1270</v>
      </c>
      <c r="C420" s="10"/>
      <c r="D420" s="10" t="s">
        <v>59</v>
      </c>
      <c r="E420" s="9" t="s">
        <v>29</v>
      </c>
      <c r="F420" s="9"/>
      <c r="G420" s="11">
        <v>11</v>
      </c>
      <c r="H420" s="9"/>
      <c r="I420" s="17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</row>
    <row r="421" spans="1:21" customFormat="1" x14ac:dyDescent="0.2">
      <c r="A421" s="53">
        <v>45215</v>
      </c>
      <c r="B421" s="9" t="s">
        <v>1261</v>
      </c>
      <c r="C421" s="10" t="s">
        <v>45</v>
      </c>
      <c r="D421" s="10" t="s">
        <v>64</v>
      </c>
      <c r="E421" s="9" t="s">
        <v>39</v>
      </c>
      <c r="F421" s="9"/>
      <c r="G421" s="11">
        <v>11</v>
      </c>
      <c r="H421" s="9"/>
      <c r="I421" s="17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</row>
    <row r="422" spans="1:21" customFormat="1" x14ac:dyDescent="0.2">
      <c r="A422" s="53">
        <v>45215</v>
      </c>
      <c r="B422" s="9" t="s">
        <v>1188</v>
      </c>
      <c r="C422" s="10" t="s">
        <v>46</v>
      </c>
      <c r="D422" s="10" t="s">
        <v>64</v>
      </c>
      <c r="E422" s="9" t="s">
        <v>20</v>
      </c>
      <c r="F422" s="9"/>
      <c r="G422" s="11">
        <v>12</v>
      </c>
      <c r="H422" s="9"/>
      <c r="I422" s="17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</row>
    <row r="423" spans="1:21" customFormat="1" x14ac:dyDescent="0.2">
      <c r="A423" s="53">
        <v>45216</v>
      </c>
      <c r="B423" s="9" t="s">
        <v>1250</v>
      </c>
      <c r="C423" s="10"/>
      <c r="D423" s="10" t="s">
        <v>64</v>
      </c>
      <c r="E423" s="9" t="s">
        <v>29</v>
      </c>
      <c r="F423" s="9"/>
      <c r="G423" s="11">
        <v>15</v>
      </c>
      <c r="H423" s="9"/>
      <c r="I423" s="17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</row>
    <row r="424" spans="1:21" customFormat="1" x14ac:dyDescent="0.2">
      <c r="A424" s="53">
        <v>45216</v>
      </c>
      <c r="B424" s="9" t="s">
        <v>1188</v>
      </c>
      <c r="C424" s="10" t="s">
        <v>46</v>
      </c>
      <c r="D424" s="10" t="s">
        <v>64</v>
      </c>
      <c r="E424" s="9" t="s">
        <v>20</v>
      </c>
      <c r="F424" s="9"/>
      <c r="G424" s="11">
        <v>11</v>
      </c>
      <c r="H424" s="9"/>
      <c r="I424" s="17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</row>
    <row r="425" spans="1:21" customFormat="1" x14ac:dyDescent="0.2">
      <c r="A425" s="59">
        <v>45216</v>
      </c>
      <c r="B425" s="13" t="s">
        <v>1271</v>
      </c>
      <c r="C425" s="32"/>
      <c r="D425" s="32" t="s">
        <v>64</v>
      </c>
      <c r="E425" s="13" t="s">
        <v>39</v>
      </c>
      <c r="F425" s="13"/>
      <c r="G425" s="40">
        <v>13</v>
      </c>
      <c r="H425" s="13"/>
      <c r="I425" s="19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</row>
    <row r="426" spans="1:21" x14ac:dyDescent="0.2">
      <c r="A426" s="53">
        <v>45217</v>
      </c>
      <c r="B426" s="9" t="s">
        <v>1150</v>
      </c>
      <c r="C426" s="10" t="s">
        <v>52</v>
      </c>
      <c r="D426" s="10" t="s">
        <v>69</v>
      </c>
      <c r="E426" s="9" t="s">
        <v>17</v>
      </c>
      <c r="F426" s="9"/>
      <c r="G426" s="11">
        <v>15</v>
      </c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</row>
    <row r="427" spans="1:21" customFormat="1" x14ac:dyDescent="0.2">
      <c r="A427" s="58">
        <v>45217</v>
      </c>
      <c r="B427" s="6" t="s">
        <v>1268</v>
      </c>
      <c r="C427" s="42" t="s">
        <v>50</v>
      </c>
      <c r="D427" s="42" t="s">
        <v>77</v>
      </c>
      <c r="E427" s="6" t="s">
        <v>39</v>
      </c>
      <c r="F427" s="6"/>
      <c r="G427" s="45">
        <v>10</v>
      </c>
      <c r="H427" s="6"/>
      <c r="I427" s="20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</row>
    <row r="428" spans="1:21" customFormat="1" x14ac:dyDescent="0.2">
      <c r="A428" s="53">
        <v>45218</v>
      </c>
      <c r="B428" s="9" t="s">
        <v>1272</v>
      </c>
      <c r="C428" s="10"/>
      <c r="D428" s="10" t="s">
        <v>59</v>
      </c>
      <c r="E428" s="9" t="s">
        <v>29</v>
      </c>
      <c r="F428" s="9"/>
      <c r="G428" s="11">
        <v>13</v>
      </c>
      <c r="H428" s="9"/>
      <c r="I428" s="17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</row>
    <row r="429" spans="1:21" customFormat="1" x14ac:dyDescent="0.2">
      <c r="A429" s="53">
        <v>45218</v>
      </c>
      <c r="B429" s="9" t="s">
        <v>1273</v>
      </c>
      <c r="C429" s="10" t="s">
        <v>56</v>
      </c>
      <c r="D429" s="10" t="s">
        <v>77</v>
      </c>
      <c r="E429" s="9" t="s">
        <v>39</v>
      </c>
      <c r="F429" s="9"/>
      <c r="G429" s="11">
        <v>10</v>
      </c>
      <c r="H429" s="9"/>
      <c r="I429" s="17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</row>
    <row r="430" spans="1:21" customFormat="1" x14ac:dyDescent="0.2">
      <c r="A430" s="53">
        <v>45219</v>
      </c>
      <c r="B430" s="9" t="s">
        <v>1274</v>
      </c>
      <c r="C430" s="10" t="s">
        <v>50</v>
      </c>
      <c r="D430" s="10" t="s">
        <v>77</v>
      </c>
      <c r="E430" s="9" t="s">
        <v>39</v>
      </c>
      <c r="F430" s="9"/>
      <c r="G430" s="11">
        <v>6</v>
      </c>
      <c r="H430" s="9"/>
      <c r="I430" s="17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</row>
    <row r="431" spans="1:21" customFormat="1" x14ac:dyDescent="0.2">
      <c r="A431" s="53">
        <v>45222</v>
      </c>
      <c r="B431" s="9" t="s">
        <v>1275</v>
      </c>
      <c r="C431" s="10"/>
      <c r="D431" s="10" t="s">
        <v>59</v>
      </c>
      <c r="E431" s="9" t="s">
        <v>29</v>
      </c>
      <c r="F431" s="9"/>
      <c r="G431" s="11">
        <v>5</v>
      </c>
      <c r="H431" s="9"/>
      <c r="I431" s="17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</row>
    <row r="432" spans="1:21" customFormat="1" x14ac:dyDescent="0.2">
      <c r="A432" s="59">
        <v>45222</v>
      </c>
      <c r="B432" s="13" t="s">
        <v>1261</v>
      </c>
      <c r="C432" s="32" t="s">
        <v>45</v>
      </c>
      <c r="D432" s="32" t="s">
        <v>64</v>
      </c>
      <c r="E432" s="13" t="s">
        <v>39</v>
      </c>
      <c r="F432" s="13"/>
      <c r="G432" s="40">
        <v>7</v>
      </c>
      <c r="H432" s="13"/>
      <c r="I432" s="19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</row>
    <row r="433" spans="1:21" x14ac:dyDescent="0.2">
      <c r="A433" s="53">
        <v>45222</v>
      </c>
      <c r="B433" s="9" t="s">
        <v>1223</v>
      </c>
      <c r="C433" s="10" t="s">
        <v>52</v>
      </c>
      <c r="D433" s="10" t="s">
        <v>69</v>
      </c>
      <c r="E433" s="9" t="s">
        <v>17</v>
      </c>
      <c r="F433" s="9"/>
      <c r="G433" s="11">
        <v>21</v>
      </c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</row>
    <row r="434" spans="1:21" customFormat="1" x14ac:dyDescent="0.2">
      <c r="A434" s="58">
        <v>45223</v>
      </c>
      <c r="B434" s="6" t="s">
        <v>1276</v>
      </c>
      <c r="C434" s="42"/>
      <c r="D434" s="42" t="s">
        <v>59</v>
      </c>
      <c r="E434" s="6" t="s">
        <v>29</v>
      </c>
      <c r="F434" s="6"/>
      <c r="G434" s="45">
        <v>12</v>
      </c>
      <c r="H434" s="6"/>
      <c r="I434" s="20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</row>
    <row r="435" spans="1:21" customFormat="1" x14ac:dyDescent="0.2">
      <c r="A435" s="59">
        <v>45223</v>
      </c>
      <c r="B435" s="13" t="s">
        <v>1277</v>
      </c>
      <c r="C435" s="32" t="s">
        <v>50</v>
      </c>
      <c r="D435" s="32" t="s">
        <v>77</v>
      </c>
      <c r="E435" s="13" t="s">
        <v>39</v>
      </c>
      <c r="F435" s="13"/>
      <c r="G435" s="40">
        <v>9</v>
      </c>
      <c r="H435" s="13"/>
      <c r="I435" s="19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</row>
    <row r="436" spans="1:21" x14ac:dyDescent="0.2">
      <c r="A436" s="53">
        <v>45224</v>
      </c>
      <c r="B436" s="9" t="s">
        <v>1278</v>
      </c>
      <c r="C436" s="10" t="s">
        <v>75</v>
      </c>
      <c r="D436" s="10" t="s">
        <v>69</v>
      </c>
      <c r="E436" s="9" t="s">
        <v>29</v>
      </c>
      <c r="F436" s="9"/>
      <c r="G436" s="11">
        <v>13</v>
      </c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</row>
    <row r="437" spans="1:21" customFormat="1" x14ac:dyDescent="0.2">
      <c r="A437" s="57">
        <v>45224</v>
      </c>
      <c r="B437" s="36" t="s">
        <v>1268</v>
      </c>
      <c r="C437" s="46" t="s">
        <v>50</v>
      </c>
      <c r="D437" s="46" t="s">
        <v>77</v>
      </c>
      <c r="E437" s="36" t="s">
        <v>39</v>
      </c>
      <c r="F437" s="36"/>
      <c r="G437" s="47">
        <v>13</v>
      </c>
      <c r="H437" s="36"/>
      <c r="I437" s="37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</row>
    <row r="438" spans="1:21" x14ac:dyDescent="0.2">
      <c r="A438" s="53">
        <v>45225</v>
      </c>
      <c r="B438" s="9" t="s">
        <v>1278</v>
      </c>
      <c r="C438" s="10" t="s">
        <v>75</v>
      </c>
      <c r="D438" s="10" t="s">
        <v>69</v>
      </c>
      <c r="E438" s="9" t="s">
        <v>29</v>
      </c>
      <c r="F438" s="9"/>
      <c r="G438" s="11">
        <v>6</v>
      </c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</row>
    <row r="439" spans="1:21" customFormat="1" x14ac:dyDescent="0.2">
      <c r="A439" s="58">
        <v>45225</v>
      </c>
      <c r="B439" s="6" t="s">
        <v>1279</v>
      </c>
      <c r="C439" s="42" t="s">
        <v>50</v>
      </c>
      <c r="D439" s="42" t="s">
        <v>77</v>
      </c>
      <c r="E439" s="6" t="s">
        <v>39</v>
      </c>
      <c r="F439" s="6"/>
      <c r="G439" s="45">
        <v>8</v>
      </c>
      <c r="H439" s="6"/>
      <c r="I439" s="20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</row>
    <row r="440" spans="1:21" customFormat="1" x14ac:dyDescent="0.2">
      <c r="A440" s="53">
        <v>45226</v>
      </c>
      <c r="B440" s="9" t="s">
        <v>1280</v>
      </c>
      <c r="C440" s="10"/>
      <c r="D440" s="10" t="s">
        <v>59</v>
      </c>
      <c r="E440" s="9" t="s">
        <v>29</v>
      </c>
      <c r="F440" s="9"/>
      <c r="G440" s="11">
        <v>11</v>
      </c>
      <c r="H440" s="9"/>
      <c r="I440" s="17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</row>
    <row r="441" spans="1:21" customFormat="1" x14ac:dyDescent="0.2">
      <c r="A441" s="53">
        <v>45226</v>
      </c>
      <c r="B441" s="9" t="s">
        <v>1273</v>
      </c>
      <c r="C441" s="10" t="s">
        <v>56</v>
      </c>
      <c r="D441" s="10" t="s">
        <v>77</v>
      </c>
      <c r="E441" s="9" t="s">
        <v>39</v>
      </c>
      <c r="F441" s="9"/>
      <c r="G441" s="11">
        <v>9</v>
      </c>
      <c r="H441" s="9"/>
      <c r="I441" s="17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</row>
    <row r="442" spans="1:21" customFormat="1" x14ac:dyDescent="0.2">
      <c r="A442" s="53">
        <v>45229</v>
      </c>
      <c r="B442" s="9" t="s">
        <v>1261</v>
      </c>
      <c r="C442" s="10" t="s">
        <v>45</v>
      </c>
      <c r="D442" s="10" t="s">
        <v>64</v>
      </c>
      <c r="E442" s="9" t="s">
        <v>39</v>
      </c>
      <c r="F442" s="9"/>
      <c r="G442" s="11">
        <v>11</v>
      </c>
      <c r="H442" s="9"/>
      <c r="I442" s="17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</row>
    <row r="443" spans="1:21" customFormat="1" x14ac:dyDescent="0.2">
      <c r="A443" s="53">
        <v>45230</v>
      </c>
      <c r="B443" s="9" t="s">
        <v>1281</v>
      </c>
      <c r="C443" s="10" t="s">
        <v>50</v>
      </c>
      <c r="D443" s="10" t="s">
        <v>77</v>
      </c>
      <c r="E443" s="9" t="s">
        <v>39</v>
      </c>
      <c r="F443" s="9"/>
      <c r="G443" s="11">
        <v>6</v>
      </c>
      <c r="H443" s="9"/>
      <c r="I443" s="17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</row>
    <row r="444" spans="1:21" customFormat="1" x14ac:dyDescent="0.2">
      <c r="A444" s="53">
        <v>45231</v>
      </c>
      <c r="B444" s="9" t="s">
        <v>1282</v>
      </c>
      <c r="C444" s="10" t="s">
        <v>50</v>
      </c>
      <c r="D444" s="10" t="s">
        <v>77</v>
      </c>
      <c r="E444" s="9" t="s">
        <v>39</v>
      </c>
      <c r="F444" s="9"/>
      <c r="G444" s="11">
        <v>6</v>
      </c>
      <c r="H444" s="9"/>
      <c r="I444" s="17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</row>
    <row r="445" spans="1:21" customFormat="1" x14ac:dyDescent="0.2">
      <c r="A445" s="53">
        <v>45232</v>
      </c>
      <c r="B445" s="9" t="s">
        <v>1281</v>
      </c>
      <c r="C445" s="10" t="s">
        <v>50</v>
      </c>
      <c r="D445" s="10" t="s">
        <v>77</v>
      </c>
      <c r="E445" s="9" t="s">
        <v>39</v>
      </c>
      <c r="F445" s="9"/>
      <c r="G445" s="11">
        <v>4</v>
      </c>
      <c r="H445" s="9"/>
      <c r="I445" s="17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</row>
    <row r="446" spans="1:21" customFormat="1" x14ac:dyDescent="0.2">
      <c r="A446" s="53">
        <v>45233</v>
      </c>
      <c r="B446" s="9" t="s">
        <v>1283</v>
      </c>
      <c r="C446" s="10"/>
      <c r="D446" s="10" t="s">
        <v>59</v>
      </c>
      <c r="E446" s="9" t="s">
        <v>29</v>
      </c>
      <c r="F446" s="9"/>
      <c r="G446" s="11">
        <v>13</v>
      </c>
      <c r="H446" s="9"/>
      <c r="I446" s="17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</row>
    <row r="447" spans="1:21" customFormat="1" x14ac:dyDescent="0.2">
      <c r="A447" s="53">
        <v>45233</v>
      </c>
      <c r="B447" s="9" t="s">
        <v>1284</v>
      </c>
      <c r="C447" s="10" t="s">
        <v>50</v>
      </c>
      <c r="D447" s="10" t="s">
        <v>77</v>
      </c>
      <c r="E447" s="9" t="s">
        <v>39</v>
      </c>
      <c r="F447" s="9"/>
      <c r="G447" s="11">
        <v>9</v>
      </c>
      <c r="H447" s="9"/>
      <c r="I447" s="17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</row>
    <row r="448" spans="1:21" customFormat="1" x14ac:dyDescent="0.2">
      <c r="A448" s="53">
        <v>45236</v>
      </c>
      <c r="B448" s="9" t="s">
        <v>1285</v>
      </c>
      <c r="C448" s="10"/>
      <c r="D448" s="10" t="s">
        <v>59</v>
      </c>
      <c r="E448" s="9" t="s">
        <v>29</v>
      </c>
      <c r="F448" s="9"/>
      <c r="G448" s="11">
        <v>12</v>
      </c>
      <c r="H448" s="9"/>
      <c r="I448" s="17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</row>
    <row r="449" spans="1:21" customFormat="1" x14ac:dyDescent="0.2">
      <c r="A449" s="53">
        <v>45236</v>
      </c>
      <c r="B449" s="9" t="s">
        <v>1261</v>
      </c>
      <c r="C449" s="10" t="s">
        <v>45</v>
      </c>
      <c r="D449" s="10" t="s">
        <v>64</v>
      </c>
      <c r="E449" s="9" t="s">
        <v>39</v>
      </c>
      <c r="F449" s="9"/>
      <c r="G449" s="11">
        <v>10</v>
      </c>
      <c r="H449" s="9"/>
      <c r="I449" s="17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</row>
    <row r="450" spans="1:21" customFormat="1" x14ac:dyDescent="0.2">
      <c r="A450" s="59">
        <v>45237</v>
      </c>
      <c r="B450" s="13" t="s">
        <v>1286</v>
      </c>
      <c r="C450" s="32" t="s">
        <v>45</v>
      </c>
      <c r="D450" s="32" t="s">
        <v>64</v>
      </c>
      <c r="E450" s="13" t="s">
        <v>39</v>
      </c>
      <c r="F450" s="13"/>
      <c r="G450" s="40">
        <v>8</v>
      </c>
      <c r="H450" s="13"/>
      <c r="I450" s="19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</row>
    <row r="451" spans="1:21" x14ac:dyDescent="0.2">
      <c r="A451" s="53">
        <v>45237</v>
      </c>
      <c r="B451" s="9" t="s">
        <v>1127</v>
      </c>
      <c r="C451" s="10" t="s">
        <v>47</v>
      </c>
      <c r="D451" s="10" t="s">
        <v>69</v>
      </c>
      <c r="E451" s="9" t="s">
        <v>26</v>
      </c>
      <c r="F451" s="9"/>
      <c r="G451" s="11">
        <v>14</v>
      </c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</row>
    <row r="452" spans="1:21" customFormat="1" x14ac:dyDescent="0.2">
      <c r="A452" s="58">
        <v>45238</v>
      </c>
      <c r="B452" s="6" t="s">
        <v>1287</v>
      </c>
      <c r="C452" s="42"/>
      <c r="D452" s="42" t="s">
        <v>59</v>
      </c>
      <c r="E452" s="6" t="s">
        <v>29</v>
      </c>
      <c r="F452" s="6"/>
      <c r="G452" s="45">
        <v>7</v>
      </c>
      <c r="H452" s="6"/>
      <c r="I452" s="20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</row>
    <row r="453" spans="1:21" customFormat="1" x14ac:dyDescent="0.2">
      <c r="A453" s="59">
        <v>45239</v>
      </c>
      <c r="B453" s="13" t="s">
        <v>1288</v>
      </c>
      <c r="C453" s="32"/>
      <c r="D453" s="32" t="s">
        <v>59</v>
      </c>
      <c r="E453" s="13" t="s">
        <v>29</v>
      </c>
      <c r="F453" s="13"/>
      <c r="G453" s="40">
        <v>4</v>
      </c>
      <c r="H453" s="13"/>
      <c r="I453" s="19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</row>
    <row r="454" spans="1:21" x14ac:dyDescent="0.2">
      <c r="A454" s="53">
        <v>45239</v>
      </c>
      <c r="B454" s="9" t="s">
        <v>1158</v>
      </c>
      <c r="C454" s="10" t="s">
        <v>47</v>
      </c>
      <c r="D454" s="10" t="s">
        <v>69</v>
      </c>
      <c r="E454" s="9" t="s">
        <v>26</v>
      </c>
      <c r="F454" s="9"/>
      <c r="G454" s="11">
        <v>13</v>
      </c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</row>
    <row r="455" spans="1:21" customFormat="1" x14ac:dyDescent="0.2">
      <c r="A455" s="58">
        <v>45239</v>
      </c>
      <c r="B455" s="6" t="s">
        <v>1289</v>
      </c>
      <c r="C455" s="42" t="s">
        <v>62</v>
      </c>
      <c r="D455" s="42" t="s">
        <v>77</v>
      </c>
      <c r="E455" s="6" t="s">
        <v>39</v>
      </c>
      <c r="F455" s="6"/>
      <c r="G455" s="45">
        <v>2</v>
      </c>
      <c r="H455" s="6"/>
      <c r="I455" s="20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</row>
    <row r="456" spans="1:21" customFormat="1" x14ac:dyDescent="0.2">
      <c r="A456" s="53">
        <v>45240</v>
      </c>
      <c r="B456" s="9" t="s">
        <v>1290</v>
      </c>
      <c r="C456" s="10"/>
      <c r="D456" s="10" t="s">
        <v>59</v>
      </c>
      <c r="E456" s="9" t="s">
        <v>29</v>
      </c>
      <c r="F456" s="9"/>
      <c r="G456" s="11">
        <v>9</v>
      </c>
      <c r="H456" s="9"/>
      <c r="I456" s="17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</row>
    <row r="457" spans="1:21" customFormat="1" x14ac:dyDescent="0.2">
      <c r="A457" s="53">
        <v>45240</v>
      </c>
      <c r="B457" s="9" t="s">
        <v>1190</v>
      </c>
      <c r="C457" s="10"/>
      <c r="D457" s="10" t="s">
        <v>64</v>
      </c>
      <c r="E457" s="9" t="s">
        <v>20</v>
      </c>
      <c r="F457" s="9"/>
      <c r="G457" s="11">
        <v>20</v>
      </c>
      <c r="H457" s="9"/>
      <c r="I457" s="17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</row>
    <row r="458" spans="1:21" customFormat="1" x14ac:dyDescent="0.2">
      <c r="A458" s="53">
        <v>45240</v>
      </c>
      <c r="B458" s="9" t="s">
        <v>1273</v>
      </c>
      <c r="C458" s="10" t="s">
        <v>56</v>
      </c>
      <c r="D458" s="10" t="s">
        <v>77</v>
      </c>
      <c r="E458" s="9" t="s">
        <v>39</v>
      </c>
      <c r="F458" s="9"/>
      <c r="G458" s="11">
        <v>5</v>
      </c>
      <c r="H458" s="9"/>
      <c r="I458" s="17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</row>
    <row r="459" spans="1:21" customFormat="1" x14ac:dyDescent="0.2">
      <c r="A459" s="53">
        <v>45243</v>
      </c>
      <c r="B459" s="9" t="s">
        <v>1261</v>
      </c>
      <c r="C459" s="10" t="s">
        <v>45</v>
      </c>
      <c r="D459" s="10" t="s">
        <v>64</v>
      </c>
      <c r="E459" s="9" t="s">
        <v>39</v>
      </c>
      <c r="F459" s="9"/>
      <c r="G459" s="11">
        <v>9</v>
      </c>
      <c r="H459" s="9"/>
      <c r="I459" s="17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</row>
    <row r="460" spans="1:21" customFormat="1" x14ac:dyDescent="0.2">
      <c r="A460" s="53">
        <v>45243</v>
      </c>
      <c r="B460" s="9" t="s">
        <v>1188</v>
      </c>
      <c r="C460" s="10" t="s">
        <v>46</v>
      </c>
      <c r="D460" s="10" t="s">
        <v>64</v>
      </c>
      <c r="E460" s="9" t="s">
        <v>20</v>
      </c>
      <c r="F460" s="9"/>
      <c r="G460" s="11">
        <v>11</v>
      </c>
      <c r="H460" s="9"/>
      <c r="I460" s="17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</row>
    <row r="461" spans="1:21" customFormat="1" x14ac:dyDescent="0.2">
      <c r="A461" s="59">
        <v>45244</v>
      </c>
      <c r="B461" s="13" t="s">
        <v>1188</v>
      </c>
      <c r="C461" s="32" t="s">
        <v>46</v>
      </c>
      <c r="D461" s="32" t="s">
        <v>64</v>
      </c>
      <c r="E461" s="13" t="s">
        <v>20</v>
      </c>
      <c r="F461" s="13"/>
      <c r="G461" s="40">
        <v>12</v>
      </c>
      <c r="H461" s="13"/>
      <c r="I461" s="19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</row>
    <row r="462" spans="1:21" x14ac:dyDescent="0.2">
      <c r="A462" s="53">
        <v>45244</v>
      </c>
      <c r="B462" s="9" t="s">
        <v>1223</v>
      </c>
      <c r="C462" s="10" t="s">
        <v>52</v>
      </c>
      <c r="D462" s="10" t="s">
        <v>69</v>
      </c>
      <c r="E462" s="9" t="s">
        <v>17</v>
      </c>
      <c r="F462" s="9"/>
      <c r="G462" s="11">
        <v>25</v>
      </c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</row>
    <row r="463" spans="1:21" customFormat="1" x14ac:dyDescent="0.2">
      <c r="A463" s="58">
        <v>45244</v>
      </c>
      <c r="B463" s="6" t="s">
        <v>1265</v>
      </c>
      <c r="C463" s="42" t="s">
        <v>50</v>
      </c>
      <c r="D463" s="42" t="s">
        <v>77</v>
      </c>
      <c r="E463" s="6" t="s">
        <v>39</v>
      </c>
      <c r="F463" s="6"/>
      <c r="G463" s="45">
        <v>13</v>
      </c>
      <c r="H463" s="6"/>
      <c r="I463" s="20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</row>
    <row r="464" spans="1:21" customFormat="1" x14ac:dyDescent="0.2">
      <c r="A464" s="53">
        <v>45244</v>
      </c>
      <c r="B464" s="9" t="s">
        <v>1291</v>
      </c>
      <c r="C464" s="10" t="s">
        <v>50</v>
      </c>
      <c r="D464" s="10" t="s">
        <v>77</v>
      </c>
      <c r="E464" s="9" t="s">
        <v>29</v>
      </c>
      <c r="F464" s="9"/>
      <c r="G464" s="11">
        <v>11</v>
      </c>
      <c r="H464" s="9"/>
      <c r="I464" s="17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</row>
    <row r="465" spans="1:21" customFormat="1" x14ac:dyDescent="0.2">
      <c r="A465" s="53">
        <v>45245</v>
      </c>
      <c r="B465" s="9" t="s">
        <v>1291</v>
      </c>
      <c r="C465" s="10"/>
      <c r="D465" s="10" t="s">
        <v>64</v>
      </c>
      <c r="E465" s="9" t="s">
        <v>29</v>
      </c>
      <c r="F465" s="9"/>
      <c r="G465" s="11">
        <v>11</v>
      </c>
      <c r="H465" s="9"/>
      <c r="I465" s="17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</row>
    <row r="466" spans="1:21" customFormat="1" x14ac:dyDescent="0.2">
      <c r="A466" s="53">
        <v>45245</v>
      </c>
      <c r="B466" s="9" t="s">
        <v>1188</v>
      </c>
      <c r="C466" s="10" t="s">
        <v>46</v>
      </c>
      <c r="D466" s="10" t="s">
        <v>64</v>
      </c>
      <c r="E466" s="9" t="s">
        <v>20</v>
      </c>
      <c r="F466" s="9"/>
      <c r="G466" s="11">
        <v>10</v>
      </c>
      <c r="H466" s="9"/>
      <c r="I466" s="17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</row>
    <row r="467" spans="1:21" customFormat="1" x14ac:dyDescent="0.2">
      <c r="A467" s="53">
        <v>45245</v>
      </c>
      <c r="B467" s="9" t="s">
        <v>1292</v>
      </c>
      <c r="C467" s="10" t="s">
        <v>50</v>
      </c>
      <c r="D467" s="10" t="s">
        <v>77</v>
      </c>
      <c r="E467" s="9" t="s">
        <v>39</v>
      </c>
      <c r="F467" s="9"/>
      <c r="G467" s="11">
        <v>10</v>
      </c>
      <c r="H467" s="9"/>
      <c r="I467" s="17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</row>
    <row r="468" spans="1:21" customFormat="1" x14ac:dyDescent="0.2">
      <c r="A468" s="53">
        <v>45246</v>
      </c>
      <c r="B468" s="9" t="s">
        <v>1293</v>
      </c>
      <c r="C468" s="10"/>
      <c r="D468" s="10" t="s">
        <v>59</v>
      </c>
      <c r="E468" s="9" t="s">
        <v>29</v>
      </c>
      <c r="F468" s="9"/>
      <c r="G468" s="11">
        <v>9</v>
      </c>
      <c r="H468" s="9"/>
      <c r="I468" s="17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</row>
    <row r="469" spans="1:21" customFormat="1" x14ac:dyDescent="0.2">
      <c r="A469" s="53">
        <v>45246</v>
      </c>
      <c r="B469" s="9" t="s">
        <v>1294</v>
      </c>
      <c r="C469" s="10"/>
      <c r="D469" s="10" t="s">
        <v>59</v>
      </c>
      <c r="E469" s="9" t="s">
        <v>29</v>
      </c>
      <c r="F469" s="9"/>
      <c r="G469" s="11">
        <v>13</v>
      </c>
      <c r="H469" s="9"/>
      <c r="I469" s="17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</row>
    <row r="470" spans="1:21" customFormat="1" x14ac:dyDescent="0.2">
      <c r="A470" s="53">
        <v>45246</v>
      </c>
      <c r="B470" s="9" t="s">
        <v>1295</v>
      </c>
      <c r="C470" s="10" t="s">
        <v>56</v>
      </c>
      <c r="D470" s="10" t="s">
        <v>77</v>
      </c>
      <c r="E470" s="9" t="s">
        <v>39</v>
      </c>
      <c r="F470" s="9"/>
      <c r="G470" s="11">
        <v>4</v>
      </c>
      <c r="H470" s="9"/>
      <c r="I470" s="17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</row>
    <row r="471" spans="1:21" customFormat="1" x14ac:dyDescent="0.2">
      <c r="A471" s="53">
        <v>45246</v>
      </c>
      <c r="B471" s="9" t="s">
        <v>1191</v>
      </c>
      <c r="C471" s="10"/>
      <c r="D471" s="10" t="s">
        <v>77</v>
      </c>
      <c r="E471" s="9" t="s">
        <v>20</v>
      </c>
      <c r="F471" s="9"/>
      <c r="G471" s="11">
        <v>16</v>
      </c>
      <c r="H471" s="9"/>
      <c r="I471" s="17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</row>
    <row r="472" spans="1:21" customFormat="1" x14ac:dyDescent="0.2">
      <c r="A472" s="53">
        <v>45247</v>
      </c>
      <c r="B472" s="9" t="s">
        <v>1286</v>
      </c>
      <c r="C472" s="10" t="s">
        <v>45</v>
      </c>
      <c r="D472" s="10" t="s">
        <v>64</v>
      </c>
      <c r="E472" s="9" t="s">
        <v>39</v>
      </c>
      <c r="F472" s="9"/>
      <c r="G472" s="11">
        <v>12</v>
      </c>
      <c r="H472" s="9"/>
      <c r="I472" s="17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</row>
    <row r="473" spans="1:21" customFormat="1" x14ac:dyDescent="0.2">
      <c r="A473" s="53">
        <v>45250</v>
      </c>
      <c r="B473" s="9" t="s">
        <v>1296</v>
      </c>
      <c r="C473" s="10" t="s">
        <v>45</v>
      </c>
      <c r="D473" s="10" t="s">
        <v>64</v>
      </c>
      <c r="E473" s="9" t="s">
        <v>39</v>
      </c>
      <c r="F473" s="9"/>
      <c r="G473" s="11">
        <v>10</v>
      </c>
      <c r="H473" s="9"/>
      <c r="I473" s="17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</row>
    <row r="474" spans="1:21" customFormat="1" x14ac:dyDescent="0.2">
      <c r="A474" s="53">
        <v>45250</v>
      </c>
      <c r="B474" s="9" t="s">
        <v>1175</v>
      </c>
      <c r="C474" s="10"/>
      <c r="D474" s="10" t="s">
        <v>64</v>
      </c>
      <c r="E474" s="9" t="s">
        <v>20</v>
      </c>
      <c r="F474" s="9"/>
      <c r="G474" s="11">
        <v>18</v>
      </c>
      <c r="H474" s="9"/>
      <c r="I474" s="17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</row>
    <row r="475" spans="1:21" customFormat="1" x14ac:dyDescent="0.2">
      <c r="A475" s="53">
        <v>45251</v>
      </c>
      <c r="B475" s="9" t="s">
        <v>1271</v>
      </c>
      <c r="C475" s="10"/>
      <c r="D475" s="10" t="s">
        <v>64</v>
      </c>
      <c r="E475" s="9" t="s">
        <v>39</v>
      </c>
      <c r="F475" s="9"/>
      <c r="G475" s="11">
        <v>11</v>
      </c>
      <c r="H475" s="9"/>
      <c r="I475" s="17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</row>
    <row r="476" spans="1:21" customFormat="1" x14ac:dyDescent="0.2">
      <c r="A476" s="53">
        <v>45252</v>
      </c>
      <c r="B476" s="9" t="s">
        <v>1286</v>
      </c>
      <c r="C476" s="10" t="s">
        <v>45</v>
      </c>
      <c r="D476" s="10" t="s">
        <v>64</v>
      </c>
      <c r="E476" s="9" t="s">
        <v>39</v>
      </c>
      <c r="F476" s="9"/>
      <c r="G476" s="11">
        <v>12</v>
      </c>
      <c r="H476" s="9"/>
      <c r="I476" s="17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</row>
    <row r="477" spans="1:21" customFormat="1" x14ac:dyDescent="0.2">
      <c r="A477" s="53">
        <v>45257</v>
      </c>
      <c r="B477" s="9" t="s">
        <v>1261</v>
      </c>
      <c r="C477" s="10" t="s">
        <v>45</v>
      </c>
      <c r="D477" s="10" t="s">
        <v>64</v>
      </c>
      <c r="E477" s="9" t="s">
        <v>39</v>
      </c>
      <c r="F477" s="9"/>
      <c r="G477" s="11">
        <v>7</v>
      </c>
      <c r="H477" s="9"/>
      <c r="I477" s="17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</row>
    <row r="478" spans="1:21" customFormat="1" x14ac:dyDescent="0.2">
      <c r="A478" s="53">
        <v>45258</v>
      </c>
      <c r="B478" s="9" t="s">
        <v>1297</v>
      </c>
      <c r="C478" s="10" t="s">
        <v>50</v>
      </c>
      <c r="D478" s="10" t="s">
        <v>77</v>
      </c>
      <c r="E478" s="9" t="s">
        <v>39</v>
      </c>
      <c r="F478" s="9"/>
      <c r="G478" s="11">
        <v>4</v>
      </c>
      <c r="H478" s="9"/>
      <c r="I478" s="17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</row>
    <row r="479" spans="1:21" customFormat="1" x14ac:dyDescent="0.2">
      <c r="A479" s="53">
        <v>45259</v>
      </c>
      <c r="B479" s="9" t="s">
        <v>1237</v>
      </c>
      <c r="C479" s="10"/>
      <c r="D479" s="10" t="s">
        <v>64</v>
      </c>
      <c r="E479" s="9" t="s">
        <v>20</v>
      </c>
      <c r="F479" s="9"/>
      <c r="G479" s="11">
        <v>9</v>
      </c>
      <c r="H479" s="9"/>
      <c r="I479" s="17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</row>
    <row r="480" spans="1:21" customFormat="1" x14ac:dyDescent="0.2">
      <c r="A480" s="53">
        <v>45259</v>
      </c>
      <c r="B480" s="9" t="s">
        <v>1298</v>
      </c>
      <c r="C480" s="10" t="s">
        <v>56</v>
      </c>
      <c r="D480" s="10" t="s">
        <v>77</v>
      </c>
      <c r="E480" s="9" t="s">
        <v>39</v>
      </c>
      <c r="F480" s="9"/>
      <c r="G480" s="11">
        <v>5</v>
      </c>
      <c r="H480" s="9"/>
      <c r="I480" s="17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</row>
    <row r="481" spans="1:21" customFormat="1" x14ac:dyDescent="0.2">
      <c r="A481" s="53">
        <v>45261</v>
      </c>
      <c r="B481" s="9" t="s">
        <v>1299</v>
      </c>
      <c r="C481" s="10"/>
      <c r="D481" s="10" t="s">
        <v>64</v>
      </c>
      <c r="E481" s="9" t="s">
        <v>39</v>
      </c>
      <c r="F481" s="9"/>
      <c r="G481" s="11">
        <v>8</v>
      </c>
      <c r="H481" s="9"/>
      <c r="I481" s="17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</row>
    <row r="482" spans="1:21" customFormat="1" x14ac:dyDescent="0.2">
      <c r="A482" s="53">
        <v>45264</v>
      </c>
      <c r="B482" s="9" t="s">
        <v>1300</v>
      </c>
      <c r="C482" s="10" t="s">
        <v>45</v>
      </c>
      <c r="D482" s="10" t="s">
        <v>64</v>
      </c>
      <c r="E482" s="9" t="s">
        <v>39</v>
      </c>
      <c r="F482" s="9"/>
      <c r="G482" s="11">
        <v>2</v>
      </c>
      <c r="H482" s="9"/>
      <c r="I482" s="17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</row>
    <row r="483" spans="1:21" customFormat="1" x14ac:dyDescent="0.2">
      <c r="A483" s="53">
        <v>45265</v>
      </c>
      <c r="B483" s="9" t="s">
        <v>1301</v>
      </c>
      <c r="C483" s="10" t="s">
        <v>50</v>
      </c>
      <c r="D483" s="10" t="s">
        <v>77</v>
      </c>
      <c r="E483" s="9" t="s">
        <v>39</v>
      </c>
      <c r="F483" s="9"/>
      <c r="G483" s="11">
        <v>14</v>
      </c>
      <c r="H483" s="9"/>
      <c r="I483" s="17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</row>
    <row r="484" spans="1:21" customFormat="1" x14ac:dyDescent="0.2">
      <c r="A484" s="59">
        <v>45266</v>
      </c>
      <c r="B484" s="13" t="s">
        <v>1302</v>
      </c>
      <c r="C484" s="32" t="s">
        <v>50</v>
      </c>
      <c r="D484" s="32" t="s">
        <v>77</v>
      </c>
      <c r="E484" s="13" t="s">
        <v>39</v>
      </c>
      <c r="F484" s="13"/>
      <c r="G484" s="40">
        <v>9</v>
      </c>
      <c r="H484" s="13"/>
      <c r="I484" s="19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</row>
    <row r="485" spans="1:21" x14ac:dyDescent="0.2">
      <c r="A485" s="53">
        <v>45268</v>
      </c>
      <c r="B485" s="9" t="s">
        <v>1158</v>
      </c>
      <c r="C485" s="10" t="s">
        <v>47</v>
      </c>
      <c r="D485" s="10" t="s">
        <v>69</v>
      </c>
      <c r="E485" s="9" t="s">
        <v>26</v>
      </c>
      <c r="F485" s="9"/>
      <c r="G485" s="11">
        <v>9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</row>
    <row r="486" spans="1:21" customFormat="1" x14ac:dyDescent="0.2">
      <c r="A486" s="58">
        <v>45268</v>
      </c>
      <c r="B486" s="6" t="s">
        <v>1303</v>
      </c>
      <c r="C486" s="42" t="s">
        <v>50</v>
      </c>
      <c r="D486" s="42" t="s">
        <v>77</v>
      </c>
      <c r="E486" s="6" t="s">
        <v>39</v>
      </c>
      <c r="F486" s="6"/>
      <c r="G486" s="45">
        <v>3</v>
      </c>
      <c r="H486" s="6"/>
      <c r="I486" s="20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</row>
    <row r="487" spans="1:21" customFormat="1" x14ac:dyDescent="0.2">
      <c r="A487" s="53">
        <v>45268</v>
      </c>
      <c r="B487" s="9" t="s">
        <v>1198</v>
      </c>
      <c r="C487" s="10" t="s">
        <v>73</v>
      </c>
      <c r="D487" s="10" t="s">
        <v>77</v>
      </c>
      <c r="E487" s="9" t="s">
        <v>20</v>
      </c>
      <c r="F487" s="9"/>
      <c r="G487" s="11">
        <v>0</v>
      </c>
      <c r="H487" s="9"/>
      <c r="I487" s="17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</row>
    <row r="488" spans="1:21" customFormat="1" x14ac:dyDescent="0.2">
      <c r="A488" s="53">
        <v>45271</v>
      </c>
      <c r="B488" s="9" t="s">
        <v>1304</v>
      </c>
      <c r="C488" s="10"/>
      <c r="D488" s="10" t="s">
        <v>59</v>
      </c>
      <c r="E488" s="9" t="s">
        <v>29</v>
      </c>
      <c r="F488" s="9"/>
      <c r="G488" s="11">
        <v>8</v>
      </c>
      <c r="H488" s="9"/>
      <c r="I488" s="17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</row>
    <row r="489" spans="1:21" customFormat="1" x14ac:dyDescent="0.2">
      <c r="A489" s="53">
        <v>45271</v>
      </c>
      <c r="B489" s="9" t="s">
        <v>1300</v>
      </c>
      <c r="C489" s="10" t="s">
        <v>45</v>
      </c>
      <c r="D489" s="10" t="s">
        <v>64</v>
      </c>
      <c r="E489" s="9" t="s">
        <v>39</v>
      </c>
      <c r="F489" s="9"/>
      <c r="G489" s="11">
        <v>7</v>
      </c>
      <c r="H489" s="9"/>
      <c r="I489" s="17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</row>
    <row r="490" spans="1:21" customFormat="1" x14ac:dyDescent="0.2">
      <c r="A490" s="53">
        <v>45271</v>
      </c>
      <c r="B490" s="9" t="s">
        <v>1188</v>
      </c>
      <c r="C490" s="10" t="s">
        <v>46</v>
      </c>
      <c r="D490" s="10" t="s">
        <v>64</v>
      </c>
      <c r="E490" s="9" t="s">
        <v>20</v>
      </c>
      <c r="F490" s="9"/>
      <c r="G490" s="11">
        <v>0</v>
      </c>
      <c r="H490" s="9"/>
      <c r="I490" s="17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</row>
    <row r="491" spans="1:21" customFormat="1" x14ac:dyDescent="0.2">
      <c r="A491" s="59">
        <v>45272</v>
      </c>
      <c r="B491" s="13" t="s">
        <v>1188</v>
      </c>
      <c r="C491" s="32" t="s">
        <v>46</v>
      </c>
      <c r="D491" s="32" t="s">
        <v>64</v>
      </c>
      <c r="E491" s="13" t="s">
        <v>20</v>
      </c>
      <c r="F491" s="13"/>
      <c r="G491" s="40">
        <v>0</v>
      </c>
      <c r="H491" s="13"/>
      <c r="I491" s="19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</row>
    <row r="492" spans="1:21" x14ac:dyDescent="0.2">
      <c r="A492" s="53">
        <v>45272</v>
      </c>
      <c r="B492" s="9" t="s">
        <v>1305</v>
      </c>
      <c r="C492" s="10" t="s">
        <v>78</v>
      </c>
      <c r="D492" s="10" t="s">
        <v>69</v>
      </c>
      <c r="E492" s="9" t="s">
        <v>29</v>
      </c>
      <c r="F492" s="9"/>
      <c r="G492" s="11">
        <v>17</v>
      </c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</row>
    <row r="493" spans="1:21" x14ac:dyDescent="0.2">
      <c r="A493" s="53">
        <v>45272</v>
      </c>
      <c r="B493" s="9" t="s">
        <v>1168</v>
      </c>
      <c r="C493" s="10" t="s">
        <v>47</v>
      </c>
      <c r="D493" s="10" t="s">
        <v>69</v>
      </c>
      <c r="E493" s="9" t="s">
        <v>26</v>
      </c>
      <c r="F493" s="9"/>
      <c r="G493" s="11">
        <v>12</v>
      </c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</row>
    <row r="494" spans="1:21" customFormat="1" x14ac:dyDescent="0.2">
      <c r="A494" s="58">
        <v>45272</v>
      </c>
      <c r="B494" s="6" t="s">
        <v>1265</v>
      </c>
      <c r="C494" s="42" t="s">
        <v>50</v>
      </c>
      <c r="D494" s="42" t="s">
        <v>77</v>
      </c>
      <c r="E494" s="6" t="s">
        <v>39</v>
      </c>
      <c r="F494" s="6"/>
      <c r="G494" s="45">
        <v>9</v>
      </c>
      <c r="H494" s="6"/>
      <c r="I494" s="20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</row>
    <row r="495" spans="1:21" customFormat="1" x14ac:dyDescent="0.2">
      <c r="A495" s="53">
        <v>45273</v>
      </c>
      <c r="B495" s="9" t="s">
        <v>1306</v>
      </c>
      <c r="C495" s="10"/>
      <c r="D495" s="10" t="s">
        <v>59</v>
      </c>
      <c r="E495" s="9" t="s">
        <v>29</v>
      </c>
      <c r="F495" s="9"/>
      <c r="G495" s="11">
        <v>8</v>
      </c>
      <c r="H495" s="9" t="s">
        <v>1222</v>
      </c>
      <c r="I495" s="17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</row>
    <row r="496" spans="1:21" customFormat="1" x14ac:dyDescent="0.2">
      <c r="A496" s="53">
        <v>45273</v>
      </c>
      <c r="B496" s="9" t="s">
        <v>1188</v>
      </c>
      <c r="C496" s="10" t="s">
        <v>46</v>
      </c>
      <c r="D496" s="10" t="s">
        <v>64</v>
      </c>
      <c r="E496" s="9" t="s">
        <v>20</v>
      </c>
      <c r="F496" s="9"/>
      <c r="G496" s="11">
        <v>1</v>
      </c>
      <c r="H496" s="9"/>
      <c r="I496" s="17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</row>
    <row r="497" spans="1:21" customFormat="1" x14ac:dyDescent="0.2">
      <c r="A497" s="53">
        <v>45273</v>
      </c>
      <c r="B497" s="9" t="s">
        <v>1307</v>
      </c>
      <c r="C497" s="10" t="s">
        <v>3</v>
      </c>
      <c r="D497" s="10" t="s">
        <v>77</v>
      </c>
      <c r="E497" s="9" t="s">
        <v>39</v>
      </c>
      <c r="F497" s="9"/>
      <c r="G497" s="11">
        <v>4</v>
      </c>
      <c r="H497" s="9"/>
      <c r="I497" s="17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</row>
    <row r="498" spans="1:21" customFormat="1" x14ac:dyDescent="0.2">
      <c r="A498" s="53">
        <v>45274</v>
      </c>
      <c r="B498" s="9" t="s">
        <v>1308</v>
      </c>
      <c r="C498" s="10"/>
      <c r="D498" s="10" t="s">
        <v>59</v>
      </c>
      <c r="E498" s="9" t="s">
        <v>29</v>
      </c>
      <c r="F498" s="9"/>
      <c r="G498" s="11">
        <v>9</v>
      </c>
      <c r="H498" s="9" t="s">
        <v>1222</v>
      </c>
      <c r="I498" s="17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</row>
    <row r="499" spans="1:21" customFormat="1" x14ac:dyDescent="0.2">
      <c r="A499" s="59">
        <v>45274</v>
      </c>
      <c r="B499" s="13" t="s">
        <v>1188</v>
      </c>
      <c r="C499" s="32" t="s">
        <v>46</v>
      </c>
      <c r="D499" s="32" t="s">
        <v>64</v>
      </c>
      <c r="E499" s="13" t="s">
        <v>20</v>
      </c>
      <c r="F499" s="13"/>
      <c r="G499" s="40">
        <v>0</v>
      </c>
      <c r="H499" s="13"/>
      <c r="I499" s="19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</row>
    <row r="500" spans="1:21" x14ac:dyDescent="0.2">
      <c r="A500" s="53">
        <v>45274</v>
      </c>
      <c r="B500" s="9" t="s">
        <v>1309</v>
      </c>
      <c r="C500" s="10" t="s">
        <v>61</v>
      </c>
      <c r="D500" s="10" t="s">
        <v>69</v>
      </c>
      <c r="E500" s="9" t="s">
        <v>29</v>
      </c>
      <c r="F500" s="9"/>
      <c r="G500" s="11">
        <v>9</v>
      </c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</row>
    <row r="501" spans="1:21" customFormat="1" x14ac:dyDescent="0.2">
      <c r="A501" s="58">
        <v>45274</v>
      </c>
      <c r="B501" s="6" t="s">
        <v>1289</v>
      </c>
      <c r="C501" s="42" t="s">
        <v>62</v>
      </c>
      <c r="D501" s="42" t="s">
        <v>77</v>
      </c>
      <c r="E501" s="6" t="s">
        <v>39</v>
      </c>
      <c r="F501" s="6"/>
      <c r="G501" s="45">
        <v>3</v>
      </c>
      <c r="H501" s="6"/>
      <c r="I501" s="20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</row>
    <row r="502" spans="1:21" customFormat="1" x14ac:dyDescent="0.2">
      <c r="A502" s="53">
        <v>45275</v>
      </c>
      <c r="B502" s="9" t="s">
        <v>1310</v>
      </c>
      <c r="C502" s="10" t="s">
        <v>3</v>
      </c>
      <c r="D502" s="10" t="s">
        <v>77</v>
      </c>
      <c r="E502" s="9" t="s">
        <v>39</v>
      </c>
      <c r="F502" s="9"/>
      <c r="G502" s="11">
        <v>6</v>
      </c>
      <c r="H502" s="9"/>
      <c r="I502" s="17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</row>
    <row r="503" spans="1:21" customFormat="1" x14ac:dyDescent="0.2">
      <c r="A503" s="53">
        <v>45278</v>
      </c>
      <c r="B503" s="9" t="s">
        <v>1311</v>
      </c>
      <c r="C503" s="10"/>
      <c r="D503" s="10" t="s">
        <v>59</v>
      </c>
      <c r="E503" s="9" t="s">
        <v>29</v>
      </c>
      <c r="F503" s="9"/>
      <c r="G503" s="11">
        <v>8</v>
      </c>
      <c r="H503" s="9"/>
      <c r="I503" s="17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</row>
    <row r="504" spans="1:21" customFormat="1" x14ac:dyDescent="0.2">
      <c r="A504" s="53">
        <v>45278</v>
      </c>
      <c r="B504" s="9" t="s">
        <v>1296</v>
      </c>
      <c r="C504" s="10" t="s">
        <v>45</v>
      </c>
      <c r="D504" s="10" t="s">
        <v>64</v>
      </c>
      <c r="E504" s="9" t="s">
        <v>39</v>
      </c>
      <c r="F504" s="9"/>
      <c r="G504" s="11">
        <v>12</v>
      </c>
      <c r="H504" s="9"/>
      <c r="I504" s="17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</row>
    <row r="505" spans="1:21" customFormat="1" x14ac:dyDescent="0.2">
      <c r="A505" s="53">
        <v>45278</v>
      </c>
      <c r="B505" s="9" t="s">
        <v>1175</v>
      </c>
      <c r="C505" s="10"/>
      <c r="D505" s="10" t="s">
        <v>64</v>
      </c>
      <c r="E505" s="9" t="s">
        <v>20</v>
      </c>
      <c r="F505" s="9"/>
      <c r="G505" s="11">
        <v>10</v>
      </c>
      <c r="H505" s="9"/>
      <c r="I505" s="17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</row>
    <row r="506" spans="1:21" customFormat="1" x14ac:dyDescent="0.2">
      <c r="A506" s="53">
        <v>45279</v>
      </c>
      <c r="B506" s="9" t="s">
        <v>1312</v>
      </c>
      <c r="C506" s="10"/>
      <c r="D506" s="10" t="s">
        <v>64</v>
      </c>
      <c r="E506" s="9" t="s">
        <v>29</v>
      </c>
      <c r="F506" s="9"/>
      <c r="G506" s="11">
        <v>10</v>
      </c>
      <c r="H506" s="9"/>
      <c r="I506" s="17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</row>
    <row r="507" spans="1:21" customFormat="1" x14ac:dyDescent="0.2">
      <c r="A507" s="53">
        <v>45279</v>
      </c>
      <c r="B507" s="9" t="s">
        <v>1271</v>
      </c>
      <c r="C507" s="10"/>
      <c r="D507" s="10" t="s">
        <v>64</v>
      </c>
      <c r="E507" s="9" t="s">
        <v>39</v>
      </c>
      <c r="F507" s="9"/>
      <c r="G507" s="11">
        <v>3</v>
      </c>
      <c r="H507" s="9"/>
      <c r="I507" s="17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</row>
    <row r="508" spans="1:21" customFormat="1" x14ac:dyDescent="0.2">
      <c r="A508" s="53">
        <v>45279</v>
      </c>
      <c r="B508" s="9" t="s">
        <v>1175</v>
      </c>
      <c r="C508" s="10"/>
      <c r="D508" s="10" t="s">
        <v>64</v>
      </c>
      <c r="E508" s="9" t="s">
        <v>20</v>
      </c>
      <c r="F508" s="9"/>
      <c r="G508" s="11">
        <v>9</v>
      </c>
      <c r="H508" s="9"/>
      <c r="I508" s="17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</row>
    <row r="509" spans="1:21" customFormat="1" x14ac:dyDescent="0.2">
      <c r="A509" s="53">
        <v>45280</v>
      </c>
      <c r="B509" s="9" t="s">
        <v>1312</v>
      </c>
      <c r="C509" s="10"/>
      <c r="D509" s="10" t="s">
        <v>64</v>
      </c>
      <c r="E509" s="9" t="s">
        <v>29</v>
      </c>
      <c r="F509" s="9"/>
      <c r="G509" s="11">
        <v>12</v>
      </c>
      <c r="H509" s="9"/>
      <c r="I509" s="17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</row>
    <row r="510" spans="1:21" customFormat="1" x14ac:dyDescent="0.2">
      <c r="A510" s="53">
        <v>45280</v>
      </c>
      <c r="B510" s="9" t="s">
        <v>1313</v>
      </c>
      <c r="C510" s="10" t="s">
        <v>62</v>
      </c>
      <c r="D510" s="10" t="s">
        <v>77</v>
      </c>
      <c r="E510" s="9" t="s">
        <v>39</v>
      </c>
      <c r="F510" s="9"/>
      <c r="G510" s="11">
        <v>5</v>
      </c>
      <c r="H510" s="9"/>
      <c r="I510" s="17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</row>
    <row r="511" spans="1:21" customFormat="1" x14ac:dyDescent="0.2">
      <c r="A511" s="53">
        <v>45281</v>
      </c>
      <c r="B511" s="9" t="s">
        <v>1273</v>
      </c>
      <c r="C511" s="10" t="s">
        <v>56</v>
      </c>
      <c r="D511" s="10" t="s">
        <v>77</v>
      </c>
      <c r="E511" s="9" t="s">
        <v>39</v>
      </c>
      <c r="F511" s="9"/>
      <c r="G511" s="11">
        <v>13</v>
      </c>
      <c r="H511" s="9"/>
      <c r="I511" s="17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</row>
    <row r="512" spans="1:21" customFormat="1" x14ac:dyDescent="0.2">
      <c r="A512" s="53">
        <v>45288</v>
      </c>
      <c r="B512" s="9" t="s">
        <v>1296</v>
      </c>
      <c r="C512" s="10" t="s">
        <v>45</v>
      </c>
      <c r="D512" s="10" t="s">
        <v>64</v>
      </c>
      <c r="E512" s="9" t="s">
        <v>39</v>
      </c>
      <c r="F512" s="9"/>
      <c r="G512" s="11">
        <v>11</v>
      </c>
      <c r="H512" s="9"/>
      <c r="I512" s="17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</row>
    <row r="513" spans="1:29" customFormat="1" x14ac:dyDescent="0.2">
      <c r="A513" s="53">
        <v>45289</v>
      </c>
      <c r="B513" s="9" t="s">
        <v>1273</v>
      </c>
      <c r="C513" s="10" t="s">
        <v>56</v>
      </c>
      <c r="D513" s="10" t="s">
        <v>77</v>
      </c>
      <c r="E513" s="9" t="s">
        <v>39</v>
      </c>
      <c r="F513" s="9"/>
      <c r="G513" s="11">
        <v>8</v>
      </c>
      <c r="H513" s="9"/>
      <c r="I513" s="17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</row>
    <row r="514" spans="1:29" customFormat="1" x14ac:dyDescent="0.2">
      <c r="A514" s="53">
        <v>45293</v>
      </c>
      <c r="B514" s="9" t="s">
        <v>1159</v>
      </c>
      <c r="C514" s="10" t="s">
        <v>45</v>
      </c>
      <c r="D514" s="10" t="s">
        <v>64</v>
      </c>
      <c r="E514" s="9" t="s">
        <v>39</v>
      </c>
      <c r="F514" s="9"/>
      <c r="G514" s="11">
        <v>4</v>
      </c>
      <c r="H514" s="9"/>
      <c r="I514" s="17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</row>
    <row r="515" spans="1:29" customFormat="1" x14ac:dyDescent="0.2">
      <c r="A515" s="53">
        <v>45299</v>
      </c>
      <c r="B515" s="9" t="s">
        <v>1159</v>
      </c>
      <c r="C515" s="10" t="s">
        <v>45</v>
      </c>
      <c r="D515" s="10" t="s">
        <v>64</v>
      </c>
      <c r="E515" s="9" t="s">
        <v>39</v>
      </c>
      <c r="F515" s="9"/>
      <c r="G515" s="11">
        <v>8</v>
      </c>
      <c r="H515" s="9"/>
      <c r="I515" s="17"/>
      <c r="J515" s="9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</row>
    <row r="516" spans="1:29" customFormat="1" ht="32" x14ac:dyDescent="0.2">
      <c r="A516" s="53">
        <v>45299</v>
      </c>
      <c r="B516" s="9" t="s">
        <v>1188</v>
      </c>
      <c r="C516" s="10" t="s">
        <v>46</v>
      </c>
      <c r="D516" s="10" t="s">
        <v>64</v>
      </c>
      <c r="E516" s="9" t="s">
        <v>20</v>
      </c>
      <c r="F516" s="9"/>
      <c r="G516" s="11">
        <v>15</v>
      </c>
      <c r="H516" s="9"/>
      <c r="I516" s="17"/>
      <c r="J516" s="18"/>
      <c r="K516" s="24" t="s">
        <v>1314</v>
      </c>
      <c r="L516" s="25" t="s">
        <v>1315</v>
      </c>
      <c r="M516" s="22" t="s">
        <v>1316</v>
      </c>
      <c r="N516" s="22" t="s">
        <v>1317</v>
      </c>
      <c r="O516" s="22" t="s">
        <v>1318</v>
      </c>
      <c r="P516" s="1" t="s">
        <v>8</v>
      </c>
      <c r="Q516" s="26" t="s">
        <v>11</v>
      </c>
      <c r="R516" s="26" t="s">
        <v>14</v>
      </c>
      <c r="S516" s="26" t="s">
        <v>17</v>
      </c>
      <c r="T516" s="26" t="s">
        <v>20</v>
      </c>
      <c r="U516" s="27" t="s">
        <v>23</v>
      </c>
      <c r="V516" s="1" t="s">
        <v>26</v>
      </c>
      <c r="W516" s="1" t="s">
        <v>29</v>
      </c>
      <c r="X516" s="1" t="s">
        <v>31</v>
      </c>
      <c r="Y516" s="1" t="s">
        <v>33</v>
      </c>
      <c r="Z516" t="s">
        <v>1319</v>
      </c>
      <c r="AA516" t="s">
        <v>37</v>
      </c>
      <c r="AB516" t="s">
        <v>39</v>
      </c>
      <c r="AC516" s="1" t="s">
        <v>41</v>
      </c>
    </row>
    <row r="517" spans="1:29" customFormat="1" x14ac:dyDescent="0.2">
      <c r="A517" s="53">
        <v>45299</v>
      </c>
      <c r="B517" s="9" t="s">
        <v>1320</v>
      </c>
      <c r="C517" s="10" t="s">
        <v>51</v>
      </c>
      <c r="D517" s="10" t="s">
        <v>59</v>
      </c>
      <c r="E517" s="9" t="s">
        <v>29</v>
      </c>
      <c r="F517" s="9"/>
      <c r="G517" s="11">
        <v>9</v>
      </c>
      <c r="H517" s="9"/>
      <c r="I517" s="17"/>
      <c r="J517" s="18"/>
      <c r="K517" s="4">
        <v>45504</v>
      </c>
      <c r="L517" s="2">
        <f>COUNTIFS(MobileEvents[Date],"&gt;="&amp;EOMONTH(K517,-1)+1,MobileEvents[Date],"&lt;="&amp;K517,MobileEvents[REGION],"Upstate")</f>
        <v>3</v>
      </c>
      <c r="M517" s="23">
        <f>COUNTIFS(MobileEvents[Date],"&gt;="&amp;EOMONTH(K517,-1)+1,MobileEvents[Date],"&lt;="&amp;K517,MobileEvents[REGION],"Midlands")</f>
        <v>10</v>
      </c>
      <c r="N517" s="23">
        <f>COUNTIFS(MobileEvents[Date],"&gt;="&amp;EOMONTH(K517,-1)+1,MobileEvents[Date],"&lt;="&amp;K517,MobileEvents[REGION],"Lowcountry")</f>
        <v>4</v>
      </c>
      <c r="O517" s="23">
        <f>COUNTIFS(MobileEvents[Date],"&gt;="&amp;EOMONTH(K517,-1)+1,MobileEvents[Date],"&lt;="&amp;K517,MobileEvents[REGION],"Pee Dee")</f>
        <v>6</v>
      </c>
      <c r="P517" s="23">
        <f>COUNTIFS(MobileEvents[Date],"&gt;="&amp;EOMONTH(K517,-1)+1,MobileEvents[Date],"&lt;="&amp;K517,MobileEvents[MOBILE PROVIDER NAME],"Beaufort Memorial Mobile Wellness Unit")</f>
        <v>0</v>
      </c>
      <c r="Q517" s="23">
        <f>COUNTIFS(MobileEvents[Date],"&gt;="&amp;EOMONTH(K517,-1)+1,MobileEvents[Date],"&lt;="&amp;K517,MobileEvents[MOBILE PROVIDER NAME],"Clemson Rural Health")</f>
        <v>0</v>
      </c>
      <c r="R517" s="23">
        <f>COUNTIFS(MobileEvents[Date],"&gt;="&amp;EOMONTH(K517,-1)+1,MobileEvents[Date],"&lt;="&amp;K517,MobileEvents[MOBILE PROVIDER NAME],"Clemson Prisma PALSS")</f>
        <v>0</v>
      </c>
      <c r="S517" s="23">
        <f>COUNTIFS(MobileEvents[Date],"&gt;="&amp;EOMONTH(K517,-1)+1,MobileEvents[Date],"&lt;="&amp;K517,MobileEvents[MOBILE PROVIDER NAME],"Conway Medical Center")</f>
        <v>6</v>
      </c>
      <c r="T517" s="23">
        <f>COUNTIFS(MobileEvents[Date],"&gt;="&amp;EOMONTH(K517,-1)+1,MobileEvents[Date],"&lt;="&amp;K517,MobileEvents[MOBILE PROVIDER NAME],"Invision Diagnostics")</f>
        <v>8</v>
      </c>
      <c r="U517" s="23">
        <f>COUNTIFS(MobileEvents[Date],"&gt;="&amp;EOMONTH(K517,-1)+1,MobileEvents[Date],"&lt;="&amp;K517,MobileEvents[MOBILE PROVIDER NAME],"LMC")</f>
        <v>0</v>
      </c>
      <c r="V517">
        <f>COUNTIFS(MobileEvents[Date],"&gt;="&amp;EOMONTH(K517,-1)+1,MobileEvents[Date],"&lt;="&amp;K517,MobileEvents[MOBILE PROVIDER NAME],"McLeod Health")</f>
        <v>0</v>
      </c>
      <c r="W517">
        <f>COUNTIFS(MobileEvents[Date],"&gt;="&amp;EOMONTH(K517,-1)+1,MobileEvents[Date],"&lt;="&amp;K517,MobileEvents[MOBILE PROVIDER NAME],"MUSC Hollings")</f>
        <v>4</v>
      </c>
      <c r="X517">
        <f>COUNTIFS(MobileEvents[Date],"&gt;="&amp;EOMONTH(K517,-1)+1,MobileEvents[Date],"&lt;="&amp;K517,MobileEvents[MOBILE PROVIDER NAME],"MUSC Mobile Health")</f>
        <v>0</v>
      </c>
      <c r="Y517">
        <f>COUNTIFS(MobileEvents[Date],"&gt;="&amp;EOMONTH(K517,-1)+1,MobileEvents[Date],"&lt;="&amp;K517,MobileEvents[MOBILE PROVIDER NAME],"MUSC Orangeburg")</f>
        <v>0</v>
      </c>
      <c r="Z517">
        <f>COUNTIFS(MobileEvents[Date],"&gt;="&amp;EOMONTH(K517,-1)+1,MobileEvents[Date],"&lt;="&amp;K517,MobileEvents[MOBILE PROVIDER NAME],"Prisma")</f>
        <v>0</v>
      </c>
      <c r="AA517">
        <f>COUNTIFS(MobileEvents[Date],"&gt;="&amp;EOMONTH(K517,-1)+1,MobileEvents[Date],"&lt;="&amp;K517,MobileEvents[MOBILE PROVIDER NAME],"Prisma Upstate")</f>
        <v>0</v>
      </c>
      <c r="AB517">
        <f>COUNTIFS(MobileEvents[Date],"&gt;="&amp;EOMONTH(K517,-1)+1,MobileEvents[Date],"&lt;="&amp;K517,MobileEvents[MOBILE PROVIDER NAME],"Self-Regional")</f>
        <v>5</v>
      </c>
      <c r="AC517">
        <f>COUNTIFS(MobileEvents[Date],"&gt;="&amp;EOMONTH(K517,-1)+1,MobileEvents[Date],"&lt;="&amp;K517,MobileEvents[MOBILE PROVIDER NAME],"Spartanburg Regional")</f>
        <v>0</v>
      </c>
    </row>
    <row r="518" spans="1:29" customFormat="1" x14ac:dyDescent="0.2">
      <c r="A518" s="53">
        <v>45300</v>
      </c>
      <c r="B518" s="9" t="s">
        <v>1265</v>
      </c>
      <c r="C518" s="10" t="s">
        <v>50</v>
      </c>
      <c r="D518" s="10" t="s">
        <v>77</v>
      </c>
      <c r="E518" s="9" t="s">
        <v>39</v>
      </c>
      <c r="F518" s="9"/>
      <c r="G518" s="11">
        <v>6</v>
      </c>
      <c r="H518" s="9"/>
      <c r="I518" s="17"/>
      <c r="J518" s="18"/>
      <c r="K518" s="4">
        <v>45535</v>
      </c>
      <c r="L518" s="2">
        <f>COUNTIFS(MobileEvents[Date],"&gt;="&amp;EOMONTH(K518,-1)+1,MobileEvents[Date],"&lt;="&amp;K518,MobileEvents[REGION],"Upstate")</f>
        <v>3</v>
      </c>
      <c r="M518" s="23">
        <f>COUNTIFS(MobileEvents[Date],"&gt;="&amp;EOMONTH(K518,-1)+1,MobileEvents[Date],"&lt;="&amp;K518,MobileEvents[REGION],"Midlands")</f>
        <v>17</v>
      </c>
      <c r="N518" s="23">
        <f>COUNTIFS(MobileEvents[Date],"&gt;="&amp;EOMONTH(K518,-1)+1,MobileEvents[Date],"&lt;="&amp;K518,MobileEvents[REGION],"Lowcountry")</f>
        <v>3</v>
      </c>
      <c r="O518" s="23">
        <f>COUNTIFS(MobileEvents[Date],"&gt;="&amp;EOMONTH(K518,-1)+1,MobileEvents[Date],"&lt;="&amp;K518,MobileEvents[REGION],"Pee Dee")</f>
        <v>7</v>
      </c>
      <c r="P518" s="23">
        <f>COUNTIFS(MobileEvents[Date],"&gt;="&amp;EOMONTH(K518,-1)+1,MobileEvents[Date],"&lt;="&amp;K518,MobileEvents[MOBILE PROVIDER NAME],"Beaufort Memorial Mobile Wellness Unit")</f>
        <v>0</v>
      </c>
      <c r="Q518" s="23">
        <f>COUNTIFS(MobileEvents[Date],"&gt;="&amp;EOMONTH(K518,-1)+1,MobileEvents[Date],"&lt;="&amp;K518,MobileEvents[MOBILE PROVIDER NAME],"Clemson Rural Health")</f>
        <v>0</v>
      </c>
      <c r="R518" s="23">
        <f>COUNTIFS(MobileEvents[Date],"&gt;="&amp;EOMONTH(K518,-1)+1,MobileEvents[Date],"&lt;="&amp;K518,MobileEvents[MOBILE PROVIDER NAME],"Clemson Prisma PALSS")</f>
        <v>0</v>
      </c>
      <c r="S518" s="23">
        <f>COUNTIFS(MobileEvents[Date],"&gt;="&amp;EOMONTH(K518,-1)+1,MobileEvents[Date],"&lt;="&amp;K518,MobileEvents[MOBILE PROVIDER NAME],"Conway Medical Center")</f>
        <v>7</v>
      </c>
      <c r="T518" s="23">
        <f>COUNTIFS(MobileEvents[Date],"&gt;="&amp;EOMONTH(K518,-1)+1,MobileEvents[Date],"&lt;="&amp;K518,MobileEvents[MOBILE PROVIDER NAME],"Invision Diagnostics")</f>
        <v>8</v>
      </c>
      <c r="U518" s="23">
        <f>COUNTIFS(MobileEvents[Date],"&gt;="&amp;EOMONTH(K518,-1)+1,MobileEvents[Date],"&lt;="&amp;K518,MobileEvents[MOBILE PROVIDER NAME],"LMC")</f>
        <v>0</v>
      </c>
      <c r="V518">
        <f>COUNTIFS(MobileEvents[Date],"&gt;="&amp;EOMONTH(K518,-1)+1,MobileEvents[Date],"&lt;="&amp;K518,MobileEvents[MOBILE PROVIDER NAME],"McLeod Health")</f>
        <v>0</v>
      </c>
      <c r="W518">
        <f>COUNTIFS(MobileEvents[Date],"&gt;="&amp;EOMONTH(K518,-1)+1,MobileEvents[Date],"&lt;="&amp;K518,MobileEvents[MOBILE PROVIDER NAME],"MUSC Hollings")</f>
        <v>3</v>
      </c>
      <c r="X518">
        <f>COUNTIFS(MobileEvents[Date],"&gt;="&amp;EOMONTH(K518,-1)+1,MobileEvents[Date],"&lt;="&amp;K518,MobileEvents[MOBILE PROVIDER NAME],"MUSC Mobile Health")</f>
        <v>0</v>
      </c>
      <c r="Y518">
        <f>COUNTIFS(MobileEvents[Date],"&gt;="&amp;EOMONTH(K518,-1)+1,MobileEvents[Date],"&lt;="&amp;K518,MobileEvents[MOBILE PROVIDER NAME],"MUSC Orangeburg")</f>
        <v>0</v>
      </c>
      <c r="Z518">
        <f>COUNTIFS(MobileEvents[Date],"&gt;="&amp;EOMONTH(K518,-1)+1,MobileEvents[Date],"&lt;="&amp;K518,MobileEvents[MOBILE PROVIDER NAME],"Prisma")</f>
        <v>0</v>
      </c>
      <c r="AA518">
        <f>COUNTIFS(MobileEvents[Date],"&gt;="&amp;EOMONTH(K518,-1)+1,MobileEvents[Date],"&lt;="&amp;K518,MobileEvents[MOBILE PROVIDER NAME],"Prisma Upstate")</f>
        <v>0</v>
      </c>
      <c r="AB518">
        <f>COUNTIFS(MobileEvents[Date],"&gt;="&amp;EOMONTH(K518,-1)+1,MobileEvents[Date],"&lt;="&amp;K518,MobileEvents[MOBILE PROVIDER NAME],"Self-Regional")</f>
        <v>10</v>
      </c>
      <c r="AC518">
        <f>COUNTIFS(MobileEvents[Date],"&gt;="&amp;EOMONTH(K518,-1)+1,MobileEvents[Date],"&lt;="&amp;K518,MobileEvents[MOBILE PROVIDER NAME],"Spartanburg Regional")</f>
        <v>0</v>
      </c>
    </row>
    <row r="519" spans="1:29" customFormat="1" x14ac:dyDescent="0.2">
      <c r="A519" s="53">
        <v>45301</v>
      </c>
      <c r="B519" s="9" t="s">
        <v>1166</v>
      </c>
      <c r="C519" s="10" t="s">
        <v>72</v>
      </c>
      <c r="D519" s="10" t="s">
        <v>64</v>
      </c>
      <c r="E519" s="9" t="s">
        <v>39</v>
      </c>
      <c r="F519" s="9"/>
      <c r="G519" s="11">
        <v>5</v>
      </c>
      <c r="H519" s="9"/>
      <c r="I519" s="17"/>
      <c r="J519" s="18"/>
      <c r="K519" s="4">
        <v>45565</v>
      </c>
      <c r="L519" s="2">
        <f>COUNTIFS(MobileEvents[Date],"&gt;="&amp;EOMONTH(K519,-1)+1,MobileEvents[Date],"&lt;="&amp;K519,MobileEvents[REGION],"Upstate")</f>
        <v>26</v>
      </c>
      <c r="M519" s="23">
        <f>COUNTIFS(MobileEvents[Date],"&gt;="&amp;EOMONTH(K519,-1)+1,MobileEvents[Date],"&lt;="&amp;K519,MobileEvents[REGION],"Midlands")</f>
        <v>13</v>
      </c>
      <c r="N519" s="23">
        <f>COUNTIFS(MobileEvents[Date],"&gt;="&amp;EOMONTH(K519,-1)+1,MobileEvents[Date],"&lt;="&amp;K519,MobileEvents[REGION],"Lowcountry")</f>
        <v>2</v>
      </c>
      <c r="O519" s="23">
        <f>COUNTIFS(MobileEvents[Date],"&gt;="&amp;EOMONTH(K519,-1)+1,MobileEvents[Date],"&lt;="&amp;K519,MobileEvents[REGION],"Pee Dee")</f>
        <v>14</v>
      </c>
      <c r="P519" s="23">
        <f>COUNTIFS(MobileEvents[Date],"&gt;="&amp;EOMONTH(K519,-1)+1,MobileEvents[Date],"&lt;="&amp;K519,MobileEvents[MOBILE PROVIDER NAME],"Beaufort Memorial Mobile Wellness Unit")</f>
        <v>0</v>
      </c>
      <c r="Q519" s="23">
        <f>COUNTIFS(MobileEvents[Date],"&gt;="&amp;EOMONTH(K519,-1)+1,MobileEvents[Date],"&lt;="&amp;K519,MobileEvents[MOBILE PROVIDER NAME],"Clemson Rural Health")</f>
        <v>0</v>
      </c>
      <c r="R519" s="23">
        <f>COUNTIFS(MobileEvents[Date],"&gt;="&amp;EOMONTH(K519,-1)+1,MobileEvents[Date],"&lt;="&amp;K519,MobileEvents[MOBILE PROVIDER NAME],"Clemson Prisma PALSS")</f>
        <v>0</v>
      </c>
      <c r="S519" s="23">
        <f>COUNTIFS(MobileEvents[Date],"&gt;="&amp;EOMONTH(K519,-1)+1,MobileEvents[Date],"&lt;="&amp;K519,MobileEvents[MOBILE PROVIDER NAME],"Conway Medical Center")</f>
        <v>6</v>
      </c>
      <c r="T519" s="23">
        <f>COUNTIFS(MobileEvents[Date],"&gt;="&amp;EOMONTH(K519,-1)+1,MobileEvents[Date],"&lt;="&amp;K519,MobileEvents[MOBILE PROVIDER NAME],"Invision Diagnostics")</f>
        <v>4</v>
      </c>
      <c r="U519" s="23">
        <f>COUNTIFS(MobileEvents[Date],"&gt;="&amp;EOMONTH(K519,-1)+1,MobileEvents[Date],"&lt;="&amp;K519,MobileEvents[MOBILE PROVIDER NAME],"LMC")</f>
        <v>2</v>
      </c>
      <c r="V519">
        <f>COUNTIFS(MobileEvents[Date],"&gt;="&amp;EOMONTH(K519,-1)+1,MobileEvents[Date],"&lt;="&amp;K519,MobileEvents[MOBILE PROVIDER NAME],"McLeod Health")</f>
        <v>7</v>
      </c>
      <c r="W519">
        <f>COUNTIFS(MobileEvents[Date],"&gt;="&amp;EOMONTH(K519,-1)+1,MobileEvents[Date],"&lt;="&amp;K519,MobileEvents[MOBILE PROVIDER NAME],"MUSC Hollings")</f>
        <v>2</v>
      </c>
      <c r="X519">
        <f>COUNTIFS(MobileEvents[Date],"&gt;="&amp;EOMONTH(K519,-1)+1,MobileEvents[Date],"&lt;="&amp;K519,MobileEvents[MOBILE PROVIDER NAME],"MUSC Mobile Health")</f>
        <v>0</v>
      </c>
      <c r="Y519">
        <f>COUNTIFS(MobileEvents[Date],"&gt;="&amp;EOMONTH(K519,-1)+1,MobileEvents[Date],"&lt;="&amp;K519,MobileEvents[MOBILE PROVIDER NAME],"MUSC Orangeburg")</f>
        <v>0</v>
      </c>
      <c r="Z519">
        <f>COUNTIFS(MobileEvents[Date],"&gt;="&amp;EOMONTH(K519,-1)+1,MobileEvents[Date],"&lt;="&amp;K519,MobileEvents[MOBILE PROVIDER NAME],"Prisma")</f>
        <v>0</v>
      </c>
      <c r="AA519">
        <f>COUNTIFS(MobileEvents[Date],"&gt;="&amp;EOMONTH(K519,-1)+1,MobileEvents[Date],"&lt;="&amp;K519,MobileEvents[MOBILE PROVIDER NAME],"Prisma Upstate")</f>
        <v>7</v>
      </c>
      <c r="AB519">
        <f>COUNTIFS(MobileEvents[Date],"&gt;="&amp;EOMONTH(K519,-1)+1,MobileEvents[Date],"&lt;="&amp;K519,MobileEvents[MOBILE PROVIDER NAME],"Self-Regional")</f>
        <v>11</v>
      </c>
      <c r="AC519">
        <f>COUNTIFS(MobileEvents[Date],"&gt;="&amp;EOMONTH(K519,-1)+1,MobileEvents[Date],"&lt;="&amp;K519,MobileEvents[MOBILE PROVIDER NAME],"Spartanburg Regional")</f>
        <v>13</v>
      </c>
    </row>
    <row r="520" spans="1:29" customFormat="1" x14ac:dyDescent="0.2">
      <c r="A520" s="53">
        <v>45302</v>
      </c>
      <c r="B520" s="9" t="s">
        <v>1321</v>
      </c>
      <c r="C520" s="10" t="s">
        <v>40</v>
      </c>
      <c r="D520" s="10" t="s">
        <v>59</v>
      </c>
      <c r="E520" s="9" t="s">
        <v>29</v>
      </c>
      <c r="F520" s="9"/>
      <c r="G520" s="11">
        <v>12</v>
      </c>
      <c r="H520" s="9"/>
      <c r="I520" s="17"/>
      <c r="J520" s="18"/>
      <c r="K520" s="4">
        <v>45596</v>
      </c>
      <c r="L520" s="2">
        <f>COUNTIFS(MobileEvents[Date],"&gt;="&amp;EOMONTH(K520,-1)+1,MobileEvents[Date],"&lt;="&amp;K520,MobileEvents[REGION],"Upstate")</f>
        <v>27</v>
      </c>
      <c r="M520" s="23">
        <f>COUNTIFS(MobileEvents[Date],"&gt;="&amp;EOMONTH(K520,-1)+1,MobileEvents[Date],"&lt;="&amp;K520,MobileEvents[REGION],"Midlands")</f>
        <v>24</v>
      </c>
      <c r="N520" s="23">
        <f>COUNTIFS(MobileEvents[Date],"&gt;="&amp;EOMONTH(K520,-1)+1,MobileEvents[Date],"&lt;="&amp;K520,MobileEvents[REGION],"Lowcountry")</f>
        <v>14</v>
      </c>
      <c r="O520" s="23">
        <f>COUNTIFS(MobileEvents[Date],"&gt;="&amp;EOMONTH(K520,-1)+1,MobileEvents[Date],"&lt;="&amp;K520,MobileEvents[REGION],"Pee Dee")</f>
        <v>17</v>
      </c>
      <c r="P520" s="23">
        <f>COUNTIFS(MobileEvents[Date],"&gt;="&amp;EOMONTH(K520,-1)+1,MobileEvents[Date],"&lt;="&amp;K520,MobileEvents[MOBILE PROVIDER NAME],"Beaufort Memorial Mobile Wellness Unit")</f>
        <v>0</v>
      </c>
      <c r="Q520" s="23">
        <f>COUNTIFS(MobileEvents[Date],"&gt;="&amp;EOMONTH(K520,-1)+1,MobileEvents[Date],"&lt;="&amp;K520,MobileEvents[MOBILE PROVIDER NAME],"Clemson Rural Health")</f>
        <v>0</v>
      </c>
      <c r="R520" s="23">
        <f>COUNTIFS(MobileEvents[Date],"&gt;="&amp;EOMONTH(K520,-1)+1,MobileEvents[Date],"&lt;="&amp;K520,MobileEvents[MOBILE PROVIDER NAME],"Clemson Prisma PALSS")</f>
        <v>0</v>
      </c>
      <c r="S520" s="23">
        <f>COUNTIFS(MobileEvents[Date],"&gt;="&amp;EOMONTH(K520,-1)+1,MobileEvents[Date],"&lt;="&amp;K520,MobileEvents[MOBILE PROVIDER NAME],"Conway Medical Center")</f>
        <v>5</v>
      </c>
      <c r="T520" s="23">
        <f>COUNTIFS(MobileEvents[Date],"&gt;="&amp;EOMONTH(K520,-1)+1,MobileEvents[Date],"&lt;="&amp;K520,MobileEvents[MOBILE PROVIDER NAME],"Invision Diagnostics")</f>
        <v>10</v>
      </c>
      <c r="U520" s="23">
        <f>COUNTIFS(MobileEvents[Date],"&gt;="&amp;EOMONTH(K520,-1)+1,MobileEvents[Date],"&lt;="&amp;K520,MobileEvents[MOBILE PROVIDER NAME],"LMC")</f>
        <v>9</v>
      </c>
      <c r="V520">
        <f>COUNTIFS(MobileEvents[Date],"&gt;="&amp;EOMONTH(K520,-1)+1,MobileEvents[Date],"&lt;="&amp;K520,MobileEvents[MOBILE PROVIDER NAME],"McLeod Health")</f>
        <v>11</v>
      </c>
      <c r="W520">
        <f>COUNTIFS(MobileEvents[Date],"&gt;="&amp;EOMONTH(K520,-1)+1,MobileEvents[Date],"&lt;="&amp;K520,MobileEvents[MOBILE PROVIDER NAME],"MUSC Hollings")</f>
        <v>7</v>
      </c>
      <c r="X520">
        <f>COUNTIFS(MobileEvents[Date],"&gt;="&amp;EOMONTH(K520,-1)+1,MobileEvents[Date],"&lt;="&amp;K520,MobileEvents[MOBILE PROVIDER NAME],"MUSC Mobile Health")</f>
        <v>0</v>
      </c>
      <c r="Y520">
        <f>COUNTIFS(MobileEvents[Date],"&gt;="&amp;EOMONTH(K520,-1)+1,MobileEvents[Date],"&lt;="&amp;K520,MobileEvents[MOBILE PROVIDER NAME],"MUSC Orangeburg")</f>
        <v>7</v>
      </c>
      <c r="Z520">
        <f>COUNTIFS(MobileEvents[Date],"&gt;="&amp;EOMONTH(K520,-1)+1,MobileEvents[Date],"&lt;="&amp;K520,MobileEvents[MOBILE PROVIDER NAME],"Prisma")</f>
        <v>0</v>
      </c>
      <c r="AA520">
        <f>COUNTIFS(MobileEvents[Date],"&gt;="&amp;EOMONTH(K520,-1)+1,MobileEvents[Date],"&lt;="&amp;K520,MobileEvents[MOBILE PROVIDER NAME],"Prisma Upstate")</f>
        <v>9</v>
      </c>
      <c r="AB520">
        <f>COUNTIFS(MobileEvents[Date],"&gt;="&amp;EOMONTH(K520,-1)+1,MobileEvents[Date],"&lt;="&amp;K520,MobileEvents[MOBILE PROVIDER NAME],"Self-Regional")</f>
        <v>10</v>
      </c>
      <c r="AC520">
        <f>COUNTIFS(MobileEvents[Date],"&gt;="&amp;EOMONTH(K520,-1)+1,MobileEvents[Date],"&lt;="&amp;K520,MobileEvents[MOBILE PROVIDER NAME],"Spartanburg Regional")</f>
        <v>11</v>
      </c>
    </row>
    <row r="521" spans="1:29" customFormat="1" x14ac:dyDescent="0.2">
      <c r="A521" s="53">
        <v>45303</v>
      </c>
      <c r="B521" s="9" t="s">
        <v>1295</v>
      </c>
      <c r="C521" s="10" t="s">
        <v>56</v>
      </c>
      <c r="D521" s="10" t="s">
        <v>77</v>
      </c>
      <c r="E521" s="9" t="s">
        <v>39</v>
      </c>
      <c r="F521" s="9"/>
      <c r="G521" s="11">
        <v>7</v>
      </c>
      <c r="H521" s="9"/>
      <c r="I521" s="17"/>
      <c r="J521" s="18"/>
      <c r="K521" s="4">
        <v>45626</v>
      </c>
      <c r="L521" s="2">
        <f>COUNTIFS(MobileEvents[Date],"&gt;="&amp;EOMONTH(K521,-1)+1,MobileEvents[Date],"&lt;="&amp;K521,MobileEvents[REGION],"Upstate")</f>
        <v>30</v>
      </c>
      <c r="M521" s="23">
        <f>COUNTIFS(MobileEvents[Date],"&gt;="&amp;EOMONTH(K521,-1)+1,MobileEvents[Date],"&lt;="&amp;K521,MobileEvents[REGION],"Midlands")</f>
        <v>7</v>
      </c>
      <c r="N521" s="23">
        <f>COUNTIFS(MobileEvents[Date],"&gt;="&amp;EOMONTH(K521,-1)+1,MobileEvents[Date],"&lt;="&amp;K521,MobileEvents[REGION],"Lowcountry")</f>
        <v>8</v>
      </c>
      <c r="O521" s="23">
        <f>COUNTIFS(MobileEvents[Date],"&gt;="&amp;EOMONTH(K521,-1)+1,MobileEvents[Date],"&lt;="&amp;K521,MobileEvents[REGION],"Pee Dee")</f>
        <v>10</v>
      </c>
      <c r="P521" s="23">
        <f>COUNTIFS(MobileEvents[Date],"&gt;="&amp;EOMONTH(K521,-1)+1,MobileEvents[Date],"&lt;="&amp;K521,MobileEvents[MOBILE PROVIDER NAME],"Beaufort Memorial Mobile Wellness Unit")</f>
        <v>0</v>
      </c>
      <c r="Q521" s="23">
        <f>COUNTIFS(MobileEvents[Date],"&gt;="&amp;EOMONTH(K521,-1)+1,MobileEvents[Date],"&lt;="&amp;K521,MobileEvents[MOBILE PROVIDER NAME],"Clemson Rural Health")</f>
        <v>0</v>
      </c>
      <c r="R521" s="23">
        <f>COUNTIFS(MobileEvents[Date],"&gt;="&amp;EOMONTH(K521,-1)+1,MobileEvents[Date],"&lt;="&amp;K521,MobileEvents[MOBILE PROVIDER NAME],"Clemson Prisma PALSS")</f>
        <v>0</v>
      </c>
      <c r="S521" s="23">
        <f>COUNTIFS(MobileEvents[Date],"&gt;="&amp;EOMONTH(K521,-1)+1,MobileEvents[Date],"&lt;="&amp;K521,MobileEvents[MOBILE PROVIDER NAME],"Conway Medical Center")</f>
        <v>3</v>
      </c>
      <c r="T521" s="23">
        <f>COUNTIFS(MobileEvents[Date],"&gt;="&amp;EOMONTH(K521,-1)+1,MobileEvents[Date],"&lt;="&amp;K521,MobileEvents[MOBILE PROVIDER NAME],"Invision Diagnostics")</f>
        <v>3</v>
      </c>
      <c r="U521" s="23">
        <f>COUNTIFS(MobileEvents[Date],"&gt;="&amp;EOMONTH(K521,-1)+1,MobileEvents[Date],"&lt;="&amp;K521,MobileEvents[MOBILE PROVIDER NAME],"LMC")</f>
        <v>0</v>
      </c>
      <c r="V521">
        <f>COUNTIFS(MobileEvents[Date],"&gt;="&amp;EOMONTH(K521,-1)+1,MobileEvents[Date],"&lt;="&amp;K521,MobileEvents[MOBILE PROVIDER NAME],"McLeod Health")</f>
        <v>7</v>
      </c>
      <c r="W521">
        <f>COUNTIFS(MobileEvents[Date],"&gt;="&amp;EOMONTH(K521,-1)+1,MobileEvents[Date],"&lt;="&amp;K521,MobileEvents[MOBILE PROVIDER NAME],"MUSC Hollings")</f>
        <v>1</v>
      </c>
      <c r="X521">
        <f>COUNTIFS(MobileEvents[Date],"&gt;="&amp;EOMONTH(K521,-1)+1,MobileEvents[Date],"&lt;="&amp;K521,MobileEvents[MOBILE PROVIDER NAME],"MUSC Mobile Health")</f>
        <v>0</v>
      </c>
      <c r="Y521">
        <f>COUNTIFS(MobileEvents[Date],"&gt;="&amp;EOMONTH(K521,-1)+1,MobileEvents[Date],"&lt;="&amp;K521,MobileEvents[MOBILE PROVIDER NAME],"MUSC Orangeburg")</f>
        <v>7</v>
      </c>
      <c r="Z521">
        <f>COUNTIFS(MobileEvents[Date],"&gt;="&amp;EOMONTH(K521,-1)+1,MobileEvents[Date],"&lt;="&amp;K521,MobileEvents[MOBILE PROVIDER NAME],"Prisma")</f>
        <v>0</v>
      </c>
      <c r="AA521">
        <f>COUNTIFS(MobileEvents[Date],"&gt;="&amp;EOMONTH(K521,-1)+1,MobileEvents[Date],"&lt;="&amp;K521,MobileEvents[MOBILE PROVIDER NAME],"Prisma Upstate")</f>
        <v>9</v>
      </c>
      <c r="AB521">
        <f>COUNTIFS(MobileEvents[Date],"&gt;="&amp;EOMONTH(K521,-1)+1,MobileEvents[Date],"&lt;="&amp;K521,MobileEvents[MOBILE PROVIDER NAME],"Self-Regional")</f>
        <v>14</v>
      </c>
      <c r="AC521">
        <f>COUNTIFS(MobileEvents[Date],"&gt;="&amp;EOMONTH(K521,-1)+1,MobileEvents[Date],"&lt;="&amp;K521,MobileEvents[MOBILE PROVIDER NAME],"Spartanburg Regional")</f>
        <v>8</v>
      </c>
    </row>
    <row r="522" spans="1:29" customFormat="1" x14ac:dyDescent="0.2">
      <c r="A522" s="53">
        <v>45307</v>
      </c>
      <c r="B522" s="9" t="s">
        <v>1322</v>
      </c>
      <c r="C522" s="10" t="s">
        <v>50</v>
      </c>
      <c r="D522" s="10" t="s">
        <v>59</v>
      </c>
      <c r="E522" s="9" t="s">
        <v>29</v>
      </c>
      <c r="F522" s="9"/>
      <c r="G522" s="11">
        <v>14</v>
      </c>
      <c r="H522" s="9"/>
      <c r="I522" s="17"/>
      <c r="J522" s="18"/>
      <c r="K522" s="4">
        <v>45657</v>
      </c>
      <c r="L522" s="2">
        <f>COUNTIFS(MobileEvents[Date],"&gt;="&amp;EOMONTH(K522,-1)+1,MobileEvents[Date],"&lt;="&amp;K522,MobileEvents[REGION],"Upstate")</f>
        <v>28</v>
      </c>
      <c r="M522" s="23">
        <f>COUNTIFS(MobileEvents[Date],"&gt;="&amp;EOMONTH(K522,-1)+1,MobileEvents[Date],"&lt;="&amp;K522,MobileEvents[REGION],"Midlands")</f>
        <v>12</v>
      </c>
      <c r="N522" s="23">
        <f>COUNTIFS(MobileEvents[Date],"&gt;="&amp;EOMONTH(K522,-1)+1,MobileEvents[Date],"&lt;="&amp;K522,MobileEvents[REGION],"Lowcountry")</f>
        <v>5</v>
      </c>
      <c r="O522" s="23">
        <f>COUNTIFS(MobileEvents[Date],"&gt;="&amp;EOMONTH(K522,-1)+1,MobileEvents[Date],"&lt;="&amp;K522,MobileEvents[REGION],"Pee Dee")</f>
        <v>11</v>
      </c>
      <c r="P522" s="23">
        <f>COUNTIFS(MobileEvents[Date],"&gt;="&amp;EOMONTH(K522,-1)+1,MobileEvents[Date],"&lt;="&amp;K522,MobileEvents[MOBILE PROVIDER NAME],"Beaufort Memorial Mobile Wellness Unit")</f>
        <v>0</v>
      </c>
      <c r="Q522" s="23">
        <f>COUNTIFS(MobileEvents[Date],"&gt;="&amp;EOMONTH(K522,-1)+1,MobileEvents[Date],"&lt;="&amp;K522,MobileEvents[MOBILE PROVIDER NAME],"Clemson Rural Health")</f>
        <v>0</v>
      </c>
      <c r="R522" s="23">
        <f>COUNTIFS(MobileEvents[Date],"&gt;="&amp;EOMONTH(K522,-1)+1,MobileEvents[Date],"&lt;="&amp;K522,MobileEvents[MOBILE PROVIDER NAME],"Clemson Prisma PALSS")</f>
        <v>0</v>
      </c>
      <c r="S522" s="23">
        <f>COUNTIFS(MobileEvents[Date],"&gt;="&amp;EOMONTH(K522,-1)+1,MobileEvents[Date],"&lt;="&amp;K522,MobileEvents[MOBILE PROVIDER NAME],"Conway Medical Center")</f>
        <v>4</v>
      </c>
      <c r="T522" s="23">
        <f>COUNTIFS(MobileEvents[Date],"&gt;="&amp;EOMONTH(K522,-1)+1,MobileEvents[Date],"&lt;="&amp;K522,MobileEvents[MOBILE PROVIDER NAME],"Invision Diagnostics")</f>
        <v>5</v>
      </c>
      <c r="U522" s="23">
        <f>COUNTIFS(MobileEvents[Date],"&gt;="&amp;EOMONTH(K522,-1)+1,MobileEvents[Date],"&lt;="&amp;K522,MobileEvents[MOBILE PROVIDER NAME],"LMC")</f>
        <v>0</v>
      </c>
      <c r="V522">
        <f>COUNTIFS(MobileEvents[Date],"&gt;="&amp;EOMONTH(K522,-1)+1,MobileEvents[Date],"&lt;="&amp;K522,MobileEvents[MOBILE PROVIDER NAME],"McLeod Health")</f>
        <v>7</v>
      </c>
      <c r="W522">
        <f>COUNTIFS(MobileEvents[Date],"&gt;="&amp;EOMONTH(K522,-1)+1,MobileEvents[Date],"&lt;="&amp;K522,MobileEvents[MOBILE PROVIDER NAME],"MUSC Hollings")</f>
        <v>1</v>
      </c>
      <c r="X522">
        <f>COUNTIFS(MobileEvents[Date],"&gt;="&amp;EOMONTH(K522,-1)+1,MobileEvents[Date],"&lt;="&amp;K522,MobileEvents[MOBILE PROVIDER NAME],"MUSC Mobile Health")</f>
        <v>0</v>
      </c>
      <c r="Y522">
        <f>COUNTIFS(MobileEvents[Date],"&gt;="&amp;EOMONTH(K522,-1)+1,MobileEvents[Date],"&lt;="&amp;K522,MobileEvents[MOBILE PROVIDER NAME],"MUSC Orangeburg")</f>
        <v>4</v>
      </c>
      <c r="Z522">
        <f>COUNTIFS(MobileEvents[Date],"&gt;="&amp;EOMONTH(K522,-1)+1,MobileEvents[Date],"&lt;="&amp;K522,MobileEvents[MOBILE PROVIDER NAME],"Prisma")</f>
        <v>0</v>
      </c>
      <c r="AA522">
        <f>COUNTIFS(MobileEvents[Date],"&gt;="&amp;EOMONTH(K522,-1)+1,MobileEvents[Date],"&lt;="&amp;K522,MobileEvents[MOBILE PROVIDER NAME],"Prisma Upstate")</f>
        <v>9</v>
      </c>
      <c r="AB522">
        <f>COUNTIFS(MobileEvents[Date],"&gt;="&amp;EOMONTH(K522,-1)+1,MobileEvents[Date],"&lt;="&amp;K522,MobileEvents[MOBILE PROVIDER NAME],"Self-Regional")</f>
        <v>14</v>
      </c>
      <c r="AC522">
        <f>COUNTIFS(MobileEvents[Date],"&gt;="&amp;EOMONTH(K522,-1)+1,MobileEvents[Date],"&lt;="&amp;K522,MobileEvents[MOBILE PROVIDER NAME],"Spartanburg Regional")</f>
        <v>10</v>
      </c>
    </row>
    <row r="523" spans="1:29" customFormat="1" x14ac:dyDescent="0.2">
      <c r="A523" s="59">
        <v>45307</v>
      </c>
      <c r="B523" s="13" t="s">
        <v>1166</v>
      </c>
      <c r="C523" s="32" t="s">
        <v>72</v>
      </c>
      <c r="D523" s="32" t="s">
        <v>64</v>
      </c>
      <c r="E523" s="13" t="s">
        <v>39</v>
      </c>
      <c r="F523" s="13"/>
      <c r="G523" s="40">
        <v>3</v>
      </c>
      <c r="H523" s="13"/>
      <c r="I523" s="19"/>
      <c r="J523" s="41"/>
      <c r="K523" s="4">
        <v>45688</v>
      </c>
      <c r="L523" s="2">
        <f>COUNTIFS(MobileEvents[Date],"&gt;="&amp;EOMONTH(K523,-1)+1,MobileEvents[Date],"&lt;="&amp;K523,MobileEvents[REGION],"Upstate")</f>
        <v>27</v>
      </c>
      <c r="M523" s="23">
        <f>COUNTIFS(MobileEvents[Date],"&gt;="&amp;EOMONTH(K523,-1)+1,MobileEvents[Date],"&lt;="&amp;K523,MobileEvents[REGION],"Midlands")</f>
        <v>25</v>
      </c>
      <c r="N523" s="23">
        <f>COUNTIFS(MobileEvents[Date],"&gt;="&amp;EOMONTH(K523,-1)+1,MobileEvents[Date],"&lt;="&amp;K523,MobileEvents[REGION],"Lowcountry")</f>
        <v>12</v>
      </c>
      <c r="O523" s="23">
        <f>COUNTIFS(MobileEvents[Date],"&gt;="&amp;EOMONTH(K523,-1)+1,MobileEvents[Date],"&lt;="&amp;K523,MobileEvents[REGION],"Pee Dee")</f>
        <v>13</v>
      </c>
      <c r="P523" s="23">
        <f>COUNTIFS(MobileEvents[Date],"&gt;="&amp;EOMONTH(K523,-1)+1,MobileEvents[Date],"&lt;="&amp;K523,MobileEvents[MOBILE PROVIDER NAME],"Beaufort Memorial Mobile Wellness Unit")</f>
        <v>0</v>
      </c>
      <c r="Q523" s="23">
        <f>COUNTIFS(MobileEvents[Date],"&gt;="&amp;EOMONTH(K523,-1)+1,MobileEvents[Date],"&lt;="&amp;K523,MobileEvents[MOBILE PROVIDER NAME],"Clemson Rural Health")</f>
        <v>0</v>
      </c>
      <c r="R523" s="23">
        <f>COUNTIFS(MobileEvents[Date],"&gt;="&amp;EOMONTH(K523,-1)+1,MobileEvents[Date],"&lt;="&amp;K523,MobileEvents[MOBILE PROVIDER NAME],"Clemson Prisma PALSS")</f>
        <v>0</v>
      </c>
      <c r="S523" s="23">
        <f>COUNTIFS(MobileEvents[Date],"&gt;="&amp;EOMONTH(K523,-1)+1,MobileEvents[Date],"&lt;="&amp;K523,MobileEvents[MOBILE PROVIDER NAME],"Conway Medical Center")</f>
        <v>3</v>
      </c>
      <c r="T523" s="23">
        <f>COUNTIFS(MobileEvents[Date],"&gt;="&amp;EOMONTH(K523,-1)+1,MobileEvents[Date],"&lt;="&amp;K523,MobileEvents[MOBILE PROVIDER NAME],"Invision Diagnostics")</f>
        <v>9</v>
      </c>
      <c r="U523" s="23">
        <f>COUNTIFS(MobileEvents[Date],"&gt;="&amp;EOMONTH(K523,-1)+1,MobileEvents[Date],"&lt;="&amp;K523,MobileEvents[MOBILE PROVIDER NAME],"LMC")</f>
        <v>6</v>
      </c>
      <c r="V523">
        <f>COUNTIFS(MobileEvents[Date],"&gt;="&amp;EOMONTH(K523,-1)+1,MobileEvents[Date],"&lt;="&amp;K523,MobileEvents[MOBILE PROVIDER NAME],"McLeod Health")</f>
        <v>9</v>
      </c>
      <c r="W523">
        <f>COUNTIFS(MobileEvents[Date],"&gt;="&amp;EOMONTH(K523,-1)+1,MobileEvents[Date],"&lt;="&amp;K523,MobileEvents[MOBILE PROVIDER NAME],"MUSC Hollings")</f>
        <v>3</v>
      </c>
      <c r="X523">
        <f>COUNTIFS(MobileEvents[Date],"&gt;="&amp;EOMONTH(K523,-1)+1,MobileEvents[Date],"&lt;="&amp;K523,MobileEvents[MOBILE PROVIDER NAME],"MUSC Mobile Health")</f>
        <v>0</v>
      </c>
      <c r="Y523">
        <f>COUNTIFS(MobileEvents[Date],"&gt;="&amp;EOMONTH(K523,-1)+1,MobileEvents[Date],"&lt;="&amp;K523,MobileEvents[MOBILE PROVIDER NAME],"MUSC Orangeburg")</f>
        <v>10</v>
      </c>
      <c r="Z523">
        <f>COUNTIFS(MobileEvents[Date],"&gt;="&amp;EOMONTH(K523,-1)+1,MobileEvents[Date],"&lt;="&amp;K523,MobileEvents[MOBILE PROVIDER NAME],"Prisma")</f>
        <v>0</v>
      </c>
      <c r="AA523">
        <f>COUNTIFS(MobileEvents[Date],"&gt;="&amp;EOMONTH(K523,-1)+1,MobileEvents[Date],"&lt;="&amp;K523,MobileEvents[MOBILE PROVIDER NAME],"Prisma Upstate")</f>
        <v>7</v>
      </c>
      <c r="AB523">
        <f>COUNTIFS(MobileEvents[Date],"&gt;="&amp;EOMONTH(K523,-1)+1,MobileEvents[Date],"&lt;="&amp;K523,MobileEvents[MOBILE PROVIDER NAME],"Self-Regional")</f>
        <v>17</v>
      </c>
      <c r="AC523">
        <f>COUNTIFS(MobileEvents[Date],"&gt;="&amp;EOMONTH(K523,-1)+1,MobileEvents[Date],"&lt;="&amp;K523,MobileEvents[MOBILE PROVIDER NAME],"Spartanburg Regional")</f>
        <v>8</v>
      </c>
    </row>
    <row r="524" spans="1:29" x14ac:dyDescent="0.2">
      <c r="A524" s="53">
        <v>45307</v>
      </c>
      <c r="B524" s="9" t="s">
        <v>1142</v>
      </c>
      <c r="C524" s="10" t="s">
        <v>47</v>
      </c>
      <c r="D524" s="10" t="s">
        <v>69</v>
      </c>
      <c r="E524" s="9" t="s">
        <v>26</v>
      </c>
      <c r="F524" s="9"/>
      <c r="G524" s="11">
        <v>9</v>
      </c>
      <c r="H524" s="9"/>
      <c r="I524" s="9"/>
      <c r="J524" s="9"/>
      <c r="K524" s="38">
        <v>45716</v>
      </c>
      <c r="L524" s="39">
        <f>COUNTIFS(MobileEvents[Date],"&gt;="&amp;EOMONTH(K524,-1)+1,MobileEvents[Date],"&lt;="&amp;K524,MobileEvents[REGION],"Upstate")</f>
        <v>30</v>
      </c>
      <c r="M524" s="9">
        <f>COUNTIFS(MobileEvents[Date],"&gt;="&amp;EOMONTH(K524,-1)+1,MobileEvents[Date],"&lt;="&amp;K524,MobileEvents[REGION],"Midlands")</f>
        <v>14</v>
      </c>
      <c r="N524" s="9">
        <f>COUNTIFS(MobileEvents[Date],"&gt;="&amp;EOMONTH(K524,-1)+1,MobileEvents[Date],"&lt;="&amp;K524,MobileEvents[REGION],"Lowcountry")</f>
        <v>10</v>
      </c>
      <c r="O524" s="9">
        <f>COUNTIFS(MobileEvents[Date],"&gt;="&amp;EOMONTH(K524,-1)+1,MobileEvents[Date],"&lt;="&amp;K524,MobileEvents[REGION],"Pee Dee")</f>
        <v>12</v>
      </c>
      <c r="P524" s="9">
        <f>COUNTIFS(MobileEvents[Date],"&gt;="&amp;EOMONTH(K524,-1)+1,MobileEvents[Date],"&lt;="&amp;K524,MobileEvents[MOBILE PROVIDER NAME],"Beaufort Memorial Mobile Wellness Unit")</f>
        <v>0</v>
      </c>
      <c r="Q524" s="9">
        <f>COUNTIFS(MobileEvents[Date],"&gt;="&amp;EOMONTH(K524,-1)+1,MobileEvents[Date],"&lt;="&amp;K524,MobileEvents[MOBILE PROVIDER NAME],"Clemson Rural Health")</f>
        <v>0</v>
      </c>
      <c r="R524" s="9">
        <f>COUNTIFS(MobileEvents[Date],"&gt;="&amp;EOMONTH(K524,-1)+1,MobileEvents[Date],"&lt;="&amp;K524,MobileEvents[MOBILE PROVIDER NAME],"Clemson Prisma PALSS")</f>
        <v>0</v>
      </c>
      <c r="S524" s="9">
        <f>COUNTIFS(MobileEvents[Date],"&gt;="&amp;EOMONTH(K524,-1)+1,MobileEvents[Date],"&lt;="&amp;K524,MobileEvents[MOBILE PROVIDER NAME],"Conway Medical Center")</f>
        <v>4</v>
      </c>
      <c r="T524" s="9">
        <f>COUNTIFS(MobileEvents[Date],"&gt;="&amp;EOMONTH(K524,-1)+1,MobileEvents[Date],"&lt;="&amp;K524,MobileEvents[MOBILE PROVIDER NAME],"Invision Diagnostics")</f>
        <v>3</v>
      </c>
      <c r="U524" s="9">
        <f>COUNTIFS(MobileEvents[Date],"&gt;="&amp;EOMONTH(K524,-1)+1,MobileEvents[Date],"&lt;="&amp;K524,MobileEvents[MOBILE PROVIDER NAME],"LMC")</f>
        <v>7</v>
      </c>
      <c r="V524" s="21">
        <f>COUNTIFS(MobileEvents[Date],"&gt;="&amp;EOMONTH(K524,-1)+1,MobileEvents[Date],"&lt;="&amp;K524,MobileEvents[MOBILE PROVIDER NAME],"McLeod Health")</f>
        <v>8</v>
      </c>
      <c r="W524" s="21">
        <f>COUNTIFS(MobileEvents[Date],"&gt;="&amp;EOMONTH(K524,-1)+1,MobileEvents[Date],"&lt;="&amp;K524,MobileEvents[MOBILE PROVIDER NAME],"MUSC Hollings")</f>
        <v>2</v>
      </c>
      <c r="X524" s="21">
        <f>COUNTIFS(MobileEvents[Date],"&gt;="&amp;EOMONTH(K524,-1)+1,MobileEvents[Date],"&lt;="&amp;K524,MobileEvents[MOBILE PROVIDER NAME],"MUSC Mobile Health")</f>
        <v>0</v>
      </c>
      <c r="Y524" s="21">
        <f>COUNTIFS(MobileEvents[Date],"&gt;="&amp;EOMONTH(K524,-1)+1,MobileEvents[Date],"&lt;="&amp;K524,MobileEvents[MOBILE PROVIDER NAME],"MUSC Orangeburg")</f>
        <v>8</v>
      </c>
      <c r="Z524" s="21">
        <f>COUNTIFS(MobileEvents[Date],"&gt;="&amp;EOMONTH(K524,-1)+1,MobileEvents[Date],"&lt;="&amp;K524,MobileEvents[MOBILE PROVIDER NAME],"Prisma")</f>
        <v>0</v>
      </c>
      <c r="AA524" s="21">
        <f>COUNTIFS(MobileEvents[Date],"&gt;="&amp;EOMONTH(K524,-1)+1,MobileEvents[Date],"&lt;="&amp;K524,MobileEvents[MOBILE PROVIDER NAME],"Prisma Upstate")</f>
        <v>9</v>
      </c>
      <c r="AB524" s="21">
        <f>COUNTIFS(MobileEvents[Date],"&gt;="&amp;EOMONTH(K524,-1)+1,MobileEvents[Date],"&lt;="&amp;K524,MobileEvents[MOBILE PROVIDER NAME],"Self-Regional")</f>
        <v>14</v>
      </c>
      <c r="AC524" s="21">
        <f>COUNTIFS(MobileEvents[Date],"&gt;="&amp;EOMONTH(K524,-1)+1,MobileEvents[Date],"&lt;="&amp;K524,MobileEvents[MOBILE PROVIDER NAME],"Spartanburg Regional")</f>
        <v>0</v>
      </c>
    </row>
    <row r="525" spans="1:29" customFormat="1" x14ac:dyDescent="0.2">
      <c r="A525" s="58">
        <v>45308</v>
      </c>
      <c r="B525" s="6" t="s">
        <v>1323</v>
      </c>
      <c r="C525" s="42" t="s">
        <v>50</v>
      </c>
      <c r="D525" s="42" t="s">
        <v>77</v>
      </c>
      <c r="E525" s="6" t="s">
        <v>39</v>
      </c>
      <c r="F525" s="6"/>
      <c r="G525" s="45">
        <v>3</v>
      </c>
      <c r="H525" s="6"/>
      <c r="I525" s="20"/>
      <c r="J525" s="48"/>
      <c r="K525" s="4">
        <v>45747</v>
      </c>
      <c r="L525" s="2">
        <f>COUNTIFS(MobileEvents[Date],"&gt;="&amp;EOMONTH(K525,-1)+1,MobileEvents[Date],"&lt;="&amp;K525,MobileEvents[REGION],"Upstate")</f>
        <v>28</v>
      </c>
      <c r="M525" s="23">
        <f>COUNTIFS(MobileEvents[Date],"&gt;="&amp;EOMONTH(K525,-1)+1,MobileEvents[Date],"&lt;="&amp;K525,MobileEvents[REGION],"Midlands")</f>
        <v>19</v>
      </c>
      <c r="N525" s="23">
        <f>COUNTIFS(MobileEvents[Date],"&gt;="&amp;EOMONTH(K525,-1)+1,MobileEvents[Date],"&lt;="&amp;K525,MobileEvents[REGION],"Lowcountry")</f>
        <v>7</v>
      </c>
      <c r="O525" s="23">
        <f>COUNTIFS(MobileEvents[Date],"&gt;="&amp;EOMONTH(K525,-1)+1,MobileEvents[Date],"&lt;="&amp;K525,MobileEvents[REGION],"Pee Dee")</f>
        <v>5</v>
      </c>
      <c r="P525" s="23">
        <f>COUNTIFS(MobileEvents[Date],"&gt;="&amp;EOMONTH(K525,-1)+1,MobileEvents[Date],"&lt;="&amp;K525,MobileEvents[MOBILE PROVIDER NAME],"Beaufort Memorial Mobile Wellness Unit")</f>
        <v>0</v>
      </c>
      <c r="Q525" s="23">
        <f>COUNTIFS(MobileEvents[Date],"&gt;="&amp;EOMONTH(K525,-1)+1,MobileEvents[Date],"&lt;="&amp;K525,MobileEvents[MOBILE PROVIDER NAME],"Clemson Rural Health")</f>
        <v>0</v>
      </c>
      <c r="R525" s="23">
        <f>COUNTIFS(MobileEvents[Date],"&gt;="&amp;EOMONTH(K525,-1)+1,MobileEvents[Date],"&lt;="&amp;K525,MobileEvents[MOBILE PROVIDER NAME],"Clemson Prisma PALSS")</f>
        <v>0</v>
      </c>
      <c r="S525" s="23">
        <f>COUNTIFS(MobileEvents[Date],"&gt;="&amp;EOMONTH(K525,-1)+1,MobileEvents[Date],"&lt;="&amp;K525,MobileEvents[MOBILE PROVIDER NAME],"Conway Medical Center")</f>
        <v>5</v>
      </c>
      <c r="T525" s="23">
        <f>COUNTIFS(MobileEvents[Date],"&gt;="&amp;EOMONTH(K525,-1)+1,MobileEvents[Date],"&lt;="&amp;K525,MobileEvents[MOBILE PROVIDER NAME],"Invision Diagnostics")</f>
        <v>9</v>
      </c>
      <c r="U525" s="23">
        <f>COUNTIFS(MobileEvents[Date],"&gt;="&amp;EOMONTH(K525,-1)+1,MobileEvents[Date],"&lt;="&amp;K525,MobileEvents[MOBILE PROVIDER NAME],"LMC")</f>
        <v>4</v>
      </c>
      <c r="V525">
        <f>COUNTIFS(MobileEvents[Date],"&gt;="&amp;EOMONTH(K525,-1)+1,MobileEvents[Date],"&lt;="&amp;K525,MobileEvents[MOBILE PROVIDER NAME],"McLeod Health")</f>
        <v>0</v>
      </c>
      <c r="W525">
        <f>COUNTIFS(MobileEvents[Date],"&gt;="&amp;EOMONTH(K525,-1)+1,MobileEvents[Date],"&lt;="&amp;K525,MobileEvents[MOBILE PROVIDER NAME],"MUSC Hollings")</f>
        <v>3</v>
      </c>
      <c r="X525">
        <f>COUNTIFS(MobileEvents[Date],"&gt;="&amp;EOMONTH(K525,-1)+1,MobileEvents[Date],"&lt;="&amp;K525,MobileEvents[MOBILE PROVIDER NAME],"MUSC Mobile Health")</f>
        <v>0</v>
      </c>
      <c r="Y525">
        <f>COUNTIFS(MobileEvents[Date],"&gt;="&amp;EOMONTH(K525,-1)+1,MobileEvents[Date],"&lt;="&amp;K525,MobileEvents[MOBILE PROVIDER NAME],"MUSC Orangeburg")</f>
        <v>4</v>
      </c>
      <c r="Z525">
        <f>COUNTIFS(MobileEvents[Date],"&gt;="&amp;EOMONTH(K525,-1)+1,MobileEvents[Date],"&lt;="&amp;K525,MobileEvents[MOBILE PROVIDER NAME],"Prisma")</f>
        <v>0</v>
      </c>
      <c r="AA525">
        <f>COUNTIFS(MobileEvents[Date],"&gt;="&amp;EOMONTH(K525,-1)+1,MobileEvents[Date],"&lt;="&amp;K525,MobileEvents[MOBILE PROVIDER NAME],"Prisma Upstate")</f>
        <v>9</v>
      </c>
      <c r="AB525">
        <f>COUNTIFS(MobileEvents[Date],"&gt;="&amp;EOMONTH(K525,-1)+1,MobileEvents[Date],"&lt;="&amp;K525,MobileEvents[MOBILE PROVIDER NAME],"Self-Regional")</f>
        <v>13</v>
      </c>
      <c r="AC525">
        <f>COUNTIFS(MobileEvents[Date],"&gt;="&amp;EOMONTH(K525,-1)+1,MobileEvents[Date],"&lt;="&amp;K525,MobileEvents[MOBILE PROVIDER NAME],"Spartanburg Regional")</f>
        <v>0</v>
      </c>
    </row>
    <row r="526" spans="1:29" customFormat="1" x14ac:dyDescent="0.2">
      <c r="A526" s="59">
        <v>45309</v>
      </c>
      <c r="B526" s="13" t="s">
        <v>1295</v>
      </c>
      <c r="C526" s="32" t="s">
        <v>56</v>
      </c>
      <c r="D526" s="32" t="s">
        <v>77</v>
      </c>
      <c r="E526" s="13" t="s">
        <v>39</v>
      </c>
      <c r="F526" s="13"/>
      <c r="G526" s="40">
        <v>6</v>
      </c>
      <c r="H526" s="13"/>
      <c r="I526" s="19"/>
      <c r="J526" s="41"/>
      <c r="K526" s="4">
        <v>45777</v>
      </c>
      <c r="L526" s="2">
        <f>COUNTIFS(MobileEvents[Date],"&gt;="&amp;EOMONTH(K526,-1)+1,MobileEvents[Date],"&lt;="&amp;K526,MobileEvents[REGION],"Upstate")</f>
        <v>26</v>
      </c>
      <c r="M526" s="23">
        <f>COUNTIFS(MobileEvents[Date],"&gt;="&amp;EOMONTH(K526,-1)+1,MobileEvents[Date],"&lt;="&amp;K526,MobileEvents[REGION],"Midlands")</f>
        <v>20</v>
      </c>
      <c r="N526" s="23">
        <f>COUNTIFS(MobileEvents[Date],"&gt;="&amp;EOMONTH(K526,-1)+1,MobileEvents[Date],"&lt;="&amp;K526,MobileEvents[REGION],"Lowcountry")</f>
        <v>7</v>
      </c>
      <c r="O526" s="23">
        <f>COUNTIFS(MobileEvents[Date],"&gt;="&amp;EOMONTH(K526,-1)+1,MobileEvents[Date],"&lt;="&amp;K526,MobileEvents[REGION],"Pee Dee")</f>
        <v>5</v>
      </c>
      <c r="P526" s="23">
        <f>COUNTIFS(MobileEvents[Date],"&gt;="&amp;EOMONTH(K526,-1)+1,MobileEvents[Date],"&lt;="&amp;K526,MobileEvents[MOBILE PROVIDER NAME],"Beaufort Memorial Mobile Wellness Unit")</f>
        <v>0</v>
      </c>
      <c r="Q526" s="23">
        <f>COUNTIFS(MobileEvents[Date],"&gt;="&amp;EOMONTH(K526,-1)+1,MobileEvents[Date],"&lt;="&amp;K526,MobileEvents[MOBILE PROVIDER NAME],"Clemson Rural Health")</f>
        <v>0</v>
      </c>
      <c r="R526" s="23">
        <f>COUNTIFS(MobileEvents[Date],"&gt;="&amp;EOMONTH(K526,-1)+1,MobileEvents[Date],"&lt;="&amp;K526,MobileEvents[MOBILE PROVIDER NAME],"Clemson Prisma PALSS")</f>
        <v>0</v>
      </c>
      <c r="S526" s="23">
        <f>COUNTIFS(MobileEvents[Date],"&gt;="&amp;EOMONTH(K526,-1)+1,MobileEvents[Date],"&lt;="&amp;K526,MobileEvents[MOBILE PROVIDER NAME],"Conway Medical Center")</f>
        <v>5</v>
      </c>
      <c r="T526" s="23">
        <f>COUNTIFS(MobileEvents[Date],"&gt;="&amp;EOMONTH(K526,-1)+1,MobileEvents[Date],"&lt;="&amp;K526,MobileEvents[MOBILE PROVIDER NAME],"Invision Diagnostics")</f>
        <v>7</v>
      </c>
      <c r="U526" s="23">
        <f>COUNTIFS(MobileEvents[Date],"&gt;="&amp;EOMONTH(K526,-1)+1,MobileEvents[Date],"&lt;="&amp;K526,MobileEvents[MOBILE PROVIDER NAME],"LMC")</f>
        <v>7</v>
      </c>
      <c r="V526">
        <f>COUNTIFS(MobileEvents[Date],"&gt;="&amp;EOMONTH(K526,-1)+1,MobileEvents[Date],"&lt;="&amp;K526,MobileEvents[MOBILE PROVIDER NAME],"McLeod Health")</f>
        <v>0</v>
      </c>
      <c r="W526">
        <f>COUNTIFS(MobileEvents[Date],"&gt;="&amp;EOMONTH(K526,-1)+1,MobileEvents[Date],"&lt;="&amp;K526,MobileEvents[MOBILE PROVIDER NAME],"MUSC Hollings")</f>
        <v>1</v>
      </c>
      <c r="X526">
        <f>COUNTIFS(MobileEvents[Date],"&gt;="&amp;EOMONTH(K526,-1)+1,MobileEvents[Date],"&lt;="&amp;K526,MobileEvents[MOBILE PROVIDER NAME],"MUSC Mobile Health")</f>
        <v>0</v>
      </c>
      <c r="Y526">
        <f>COUNTIFS(MobileEvents[Date],"&gt;="&amp;EOMONTH(K526,-1)+1,MobileEvents[Date],"&lt;="&amp;K526,MobileEvents[MOBILE PROVIDER NAME],"MUSC Orangeburg")</f>
        <v>7</v>
      </c>
      <c r="Z526">
        <f>COUNTIFS(MobileEvents[Date],"&gt;="&amp;EOMONTH(K526,-1)+1,MobileEvents[Date],"&lt;="&amp;K526,MobileEvents[MOBILE PROVIDER NAME],"Prisma")</f>
        <v>0</v>
      </c>
      <c r="AA526">
        <f>COUNTIFS(MobileEvents[Date],"&gt;="&amp;EOMONTH(K526,-1)+1,MobileEvents[Date],"&lt;="&amp;K526,MobileEvents[MOBILE PROVIDER NAME],"Prisma Upstate")</f>
        <v>5</v>
      </c>
      <c r="AB526">
        <f>COUNTIFS(MobileEvents[Date],"&gt;="&amp;EOMONTH(K526,-1)+1,MobileEvents[Date],"&lt;="&amp;K526,MobileEvents[MOBILE PROVIDER NAME],"Self-Regional")</f>
        <v>12</v>
      </c>
      <c r="AC526">
        <f>COUNTIFS(MobileEvents[Date],"&gt;="&amp;EOMONTH(K526,-1)+1,MobileEvents[Date],"&lt;="&amp;K526,MobileEvents[MOBILE PROVIDER NAME],"Spartanburg Regional")</f>
        <v>0</v>
      </c>
    </row>
    <row r="527" spans="1:29" x14ac:dyDescent="0.2">
      <c r="A527" s="53">
        <v>45309</v>
      </c>
      <c r="B527" s="9" t="s">
        <v>1147</v>
      </c>
      <c r="C527" s="10" t="s">
        <v>47</v>
      </c>
      <c r="D527" s="10" t="s">
        <v>69</v>
      </c>
      <c r="E527" s="9" t="s">
        <v>26</v>
      </c>
      <c r="F527" s="9"/>
      <c r="G527" s="11">
        <v>8</v>
      </c>
      <c r="H527" s="9"/>
      <c r="I527" s="9"/>
      <c r="J527" s="9"/>
      <c r="K527" s="38">
        <v>45808</v>
      </c>
      <c r="L527" s="39">
        <f>COUNTIFS(MobileEvents[Date],"&gt;="&amp;EOMONTH(K527,-1)+1,MobileEvents[Date],"&lt;="&amp;K527,MobileEvents[REGION],"Upstate")</f>
        <v>28</v>
      </c>
      <c r="M527" s="9">
        <f>COUNTIFS(MobileEvents[Date],"&gt;="&amp;EOMONTH(K527,-1)+1,MobileEvents[Date],"&lt;="&amp;K527,MobileEvents[REGION],"Midlands")</f>
        <v>14</v>
      </c>
      <c r="N527" s="9">
        <f>COUNTIFS(MobileEvents[Date],"&gt;="&amp;EOMONTH(K527,-1)+1,MobileEvents[Date],"&lt;="&amp;K527,MobileEvents[REGION],"Lowcountry")</f>
        <v>10</v>
      </c>
      <c r="O527" s="9">
        <f>COUNTIFS(MobileEvents[Date],"&gt;="&amp;EOMONTH(K527,-1)+1,MobileEvents[Date],"&lt;="&amp;K527,MobileEvents[REGION],"Pee Dee")</f>
        <v>4</v>
      </c>
      <c r="P527" s="9">
        <f>COUNTIFS(MobileEvents[Date],"&gt;="&amp;EOMONTH(K527,-1)+1,MobileEvents[Date],"&lt;="&amp;K527,MobileEvents[MOBILE PROVIDER NAME],"Beaufort Memorial Mobile Wellness Unit")</f>
        <v>0</v>
      </c>
      <c r="Q527" s="9">
        <f>COUNTIFS(MobileEvents[Date],"&gt;="&amp;EOMONTH(K527,-1)+1,MobileEvents[Date],"&lt;="&amp;K527,MobileEvents[MOBILE PROVIDER NAME],"Clemson Rural Health")</f>
        <v>0</v>
      </c>
      <c r="R527" s="9">
        <f>COUNTIFS(MobileEvents[Date],"&gt;="&amp;EOMONTH(K527,-1)+1,MobileEvents[Date],"&lt;="&amp;K527,MobileEvents[MOBILE PROVIDER NAME],"Clemson Prisma PALSS")</f>
        <v>0</v>
      </c>
      <c r="S527" s="9">
        <f>COUNTIFS(MobileEvents[Date],"&gt;="&amp;EOMONTH(K527,-1)+1,MobileEvents[Date],"&lt;="&amp;K527,MobileEvents[MOBILE PROVIDER NAME],"Conway Medical Center")</f>
        <v>4</v>
      </c>
      <c r="T527" s="9">
        <f>COUNTIFS(MobileEvents[Date],"&gt;="&amp;EOMONTH(K527,-1)+1,MobileEvents[Date],"&lt;="&amp;K527,MobileEvents[MOBILE PROVIDER NAME],"Invision Diagnostics")</f>
        <v>8</v>
      </c>
      <c r="U527" s="9">
        <f>COUNTIFS(MobileEvents[Date],"&gt;="&amp;EOMONTH(K527,-1)+1,MobileEvents[Date],"&lt;="&amp;K527,MobileEvents[MOBILE PROVIDER NAME],"LMC")</f>
        <v>6</v>
      </c>
      <c r="V527" s="21">
        <f>COUNTIFS(MobileEvents[Date],"&gt;="&amp;EOMONTH(K527,-1)+1,MobileEvents[Date],"&lt;="&amp;K527,MobileEvents[MOBILE PROVIDER NAME],"McLeod Health")</f>
        <v>0</v>
      </c>
      <c r="W527" s="21">
        <f>COUNTIFS(MobileEvents[Date],"&gt;="&amp;EOMONTH(K527,-1)+1,MobileEvents[Date],"&lt;="&amp;K527,MobileEvents[MOBILE PROVIDER NAME],"MUSC Hollings")</f>
        <v>3</v>
      </c>
      <c r="X527" s="21">
        <f>COUNTIFS(MobileEvents[Date],"&gt;="&amp;EOMONTH(K527,-1)+1,MobileEvents[Date],"&lt;="&amp;K527,MobileEvents[MOBILE PROVIDER NAME],"MUSC Mobile Health")</f>
        <v>0</v>
      </c>
      <c r="Y527" s="21">
        <f>COUNTIFS(MobileEvents[Date],"&gt;="&amp;EOMONTH(K527,-1)+1,MobileEvents[Date],"&lt;="&amp;K527,MobileEvents[MOBILE PROVIDER NAME],"MUSC Orangeburg")</f>
        <v>7</v>
      </c>
      <c r="Z527" s="21">
        <f>COUNTIFS(MobileEvents[Date],"&gt;="&amp;EOMONTH(K527,-1)+1,MobileEvents[Date],"&lt;="&amp;K527,MobileEvents[MOBILE PROVIDER NAME],"Prisma")</f>
        <v>0</v>
      </c>
      <c r="AA527" s="21">
        <f>COUNTIFS(MobileEvents[Date],"&gt;="&amp;EOMONTH(K527,-1)+1,MobileEvents[Date],"&lt;="&amp;K527,MobileEvents[MOBILE PROVIDER NAME],"Prisma Upstate")</f>
        <v>8</v>
      </c>
      <c r="AB527" s="21">
        <f>COUNTIFS(MobileEvents[Date],"&gt;="&amp;EOMONTH(K527,-1)+1,MobileEvents[Date],"&lt;="&amp;K527,MobileEvents[MOBILE PROVIDER NAME],"Self-Regional")</f>
        <v>0</v>
      </c>
      <c r="AC527" s="21">
        <f>COUNTIFS(MobileEvents[Date],"&gt;="&amp;EOMONTH(K527,-1)+1,MobileEvents[Date],"&lt;="&amp;K527,MobileEvents[MOBILE PROVIDER NAME],"Spartanburg Regional")</f>
        <v>7</v>
      </c>
    </row>
    <row r="528" spans="1:29" customFormat="1" x14ac:dyDescent="0.2">
      <c r="A528" s="58">
        <v>45310</v>
      </c>
      <c r="B528" s="6" t="s">
        <v>1324</v>
      </c>
      <c r="C528" s="42" t="s">
        <v>50</v>
      </c>
      <c r="D528" s="42" t="s">
        <v>77</v>
      </c>
      <c r="E528" s="6" t="s">
        <v>39</v>
      </c>
      <c r="F528" s="6"/>
      <c r="G528" s="45">
        <v>3</v>
      </c>
      <c r="H528" s="6"/>
      <c r="I528" s="20"/>
      <c r="J528" s="48"/>
      <c r="K528" s="4">
        <v>45838</v>
      </c>
      <c r="L528" s="2">
        <f>COUNTIFS(MobileEvents[Date],"&gt;="&amp;EOMONTH(K528,-1)+1,MobileEvents[Date],"&lt;="&amp;K528,MobileEvents[REGION],"Upstate")</f>
        <v>21</v>
      </c>
      <c r="M528" s="23">
        <f>COUNTIFS(MobileEvents[Date],"&gt;="&amp;EOMONTH(K528,-1)+1,MobileEvents[Date],"&lt;="&amp;K528,MobileEvents[REGION],"Midlands")</f>
        <v>19</v>
      </c>
      <c r="N528" s="23">
        <f>COUNTIFS(MobileEvents[Date],"&gt;="&amp;EOMONTH(K528,-1)+1,MobileEvents[Date],"&lt;="&amp;K528,MobileEvents[REGION],"Lowcountry")</f>
        <v>2</v>
      </c>
      <c r="O528" s="23">
        <f>COUNTIFS(MobileEvents[Date],"&gt;="&amp;EOMONTH(K528,-1)+1,MobileEvents[Date],"&lt;="&amp;K528,MobileEvents[REGION],"Pee Dee")</f>
        <v>7</v>
      </c>
      <c r="P528" s="23">
        <f>COUNTIFS(MobileEvents[Date],"&gt;="&amp;EOMONTH(K528,-1)+1,MobileEvents[Date],"&lt;="&amp;K528,MobileEvents[MOBILE PROVIDER NAME],"Beaufort Memorial Mobile Wellness Unit")</f>
        <v>0</v>
      </c>
      <c r="Q528" s="23">
        <f>COUNTIFS(MobileEvents[Date],"&gt;="&amp;EOMONTH(K528,-1)+1,MobileEvents[Date],"&lt;="&amp;K528,MobileEvents[MOBILE PROVIDER NAME],"Clemson Rural Health")</f>
        <v>0</v>
      </c>
      <c r="R528" s="23">
        <f>COUNTIFS(MobileEvents[Date],"&gt;="&amp;EOMONTH(K528,-1)+1,MobileEvents[Date],"&lt;="&amp;K528,MobileEvents[MOBILE PROVIDER NAME],"Clemson Prisma PALSS")</f>
        <v>0</v>
      </c>
      <c r="S528" s="23">
        <f>COUNTIFS(MobileEvents[Date],"&gt;="&amp;EOMONTH(K528,-1)+1,MobileEvents[Date],"&lt;="&amp;K528,MobileEvents[MOBILE PROVIDER NAME],"Conway Medical Center")</f>
        <v>4</v>
      </c>
      <c r="T528" s="23">
        <f>COUNTIFS(MobileEvents[Date],"&gt;="&amp;EOMONTH(K528,-1)+1,MobileEvents[Date],"&lt;="&amp;K528,MobileEvents[MOBILE PROVIDER NAME],"Invision Diagnostics")</f>
        <v>8</v>
      </c>
      <c r="U528" s="23">
        <f>COUNTIFS(MobileEvents[Date],"&gt;="&amp;EOMONTH(K528,-1)+1,MobileEvents[Date],"&lt;="&amp;K528,MobileEvents[MOBILE PROVIDER NAME],"LMC")</f>
        <v>10</v>
      </c>
      <c r="V528">
        <f>COUNTIFS(MobileEvents[Date],"&gt;="&amp;EOMONTH(K528,-1)+1,MobileEvents[Date],"&lt;="&amp;K528,MobileEvents[MOBILE PROVIDER NAME],"McLeod Health")</f>
        <v>0</v>
      </c>
      <c r="W528">
        <f>COUNTIFS(MobileEvents[Date],"&gt;="&amp;EOMONTH(K528,-1)+1,MobileEvents[Date],"&lt;="&amp;K528,MobileEvents[MOBILE PROVIDER NAME],"MUSC Hollings")</f>
        <v>5</v>
      </c>
      <c r="X528">
        <f>COUNTIFS(MobileEvents[Date],"&gt;="&amp;EOMONTH(K528,-1)+1,MobileEvents[Date],"&lt;="&amp;K528,MobileEvents[MOBILE PROVIDER NAME],"MUSC Mobile Health")</f>
        <v>0</v>
      </c>
      <c r="Y528">
        <f>COUNTIFS(MobileEvents[Date],"&gt;="&amp;EOMONTH(K528,-1)+1,MobileEvents[Date],"&lt;="&amp;K528,MobileEvents[MOBILE PROVIDER NAME],"MUSC Orangeburg")</f>
        <v>0</v>
      </c>
      <c r="Z528">
        <f>COUNTIFS(MobileEvents[Date],"&gt;="&amp;EOMONTH(K528,-1)+1,MobileEvents[Date],"&lt;="&amp;K528,MobileEvents[MOBILE PROVIDER NAME],"Prisma")</f>
        <v>0</v>
      </c>
      <c r="AA528">
        <f>COUNTIFS(MobileEvents[Date],"&gt;="&amp;EOMONTH(K528,-1)+1,MobileEvents[Date],"&lt;="&amp;K528,MobileEvents[MOBILE PROVIDER NAME],"Prisma Upstate")</f>
        <v>9</v>
      </c>
      <c r="AB528">
        <f>COUNTIFS(MobileEvents[Date],"&gt;="&amp;EOMONTH(K528,-1)+1,MobileEvents[Date],"&lt;="&amp;K528,MobileEvents[MOBILE PROVIDER NAME],"Self-Regional")</f>
        <v>0</v>
      </c>
      <c r="AC528">
        <f>COUNTIFS(MobileEvents[Date],"&gt;="&amp;EOMONTH(K528,-1)+1,MobileEvents[Date],"&lt;="&amp;K528,MobileEvents[MOBILE PROVIDER NAME],"Spartanburg Regional")</f>
        <v>9</v>
      </c>
    </row>
    <row r="529" spans="1:29" customFormat="1" x14ac:dyDescent="0.2">
      <c r="A529" s="53">
        <v>45313</v>
      </c>
      <c r="B529" s="9" t="s">
        <v>1159</v>
      </c>
      <c r="C529" s="10" t="s">
        <v>45</v>
      </c>
      <c r="D529" s="10" t="s">
        <v>64</v>
      </c>
      <c r="E529" s="9" t="s">
        <v>39</v>
      </c>
      <c r="F529" s="9"/>
      <c r="G529" s="11">
        <v>12</v>
      </c>
      <c r="H529" s="9"/>
      <c r="I529" s="17"/>
      <c r="J529" s="18"/>
      <c r="K529" s="4">
        <v>45869</v>
      </c>
      <c r="L529" s="2">
        <f>COUNTIFS(MobileEvents[Date],"&gt;="&amp;EOMONTH(K529,-1)+1,MobileEvents[Date],"&lt;="&amp;K529,MobileEvents[REGION],"Upstate")</f>
        <v>24</v>
      </c>
      <c r="M529" s="23">
        <f>COUNTIFS(MobileEvents[Date],"&gt;="&amp;EOMONTH(K529,-1)+1,MobileEvents[Date],"&lt;="&amp;K529,MobileEvents[REGION],"Midlands")</f>
        <v>15</v>
      </c>
      <c r="N529" s="23">
        <f>COUNTIFS(MobileEvents[Date],"&gt;="&amp;EOMONTH(K529,-1)+1,MobileEvents[Date],"&lt;="&amp;K529,MobileEvents[REGION],"Lowcountry")</f>
        <v>5</v>
      </c>
      <c r="O529" s="23">
        <f>COUNTIFS(MobileEvents[Date],"&gt;="&amp;EOMONTH(K529,-1)+1,MobileEvents[Date],"&lt;="&amp;K529,MobileEvents[REGION],"Pee Dee")</f>
        <v>5</v>
      </c>
      <c r="P529" s="23">
        <f>COUNTIFS(MobileEvents[Date],"&gt;="&amp;EOMONTH(K529,-1)+1,MobileEvents[Date],"&lt;="&amp;K529,MobileEvents[MOBILE PROVIDER NAME],"Beaufort Memorial Mobile Wellness Unit")</f>
        <v>0</v>
      </c>
      <c r="Q529" s="23">
        <f>COUNTIFS(MobileEvents[Date],"&gt;="&amp;EOMONTH(K529,-1)+1,MobileEvents[Date],"&lt;="&amp;K529,MobileEvents[MOBILE PROVIDER NAME],"Clemson Rural Health")</f>
        <v>0</v>
      </c>
      <c r="R529" s="23">
        <f>COUNTIFS(MobileEvents[Date],"&gt;="&amp;EOMONTH(K529,-1)+1,MobileEvents[Date],"&lt;="&amp;K529,MobileEvents[MOBILE PROVIDER NAME],"Clemson Prisma PALSS")</f>
        <v>0</v>
      </c>
      <c r="S529" s="23">
        <f>COUNTIFS(MobileEvents[Date],"&gt;="&amp;EOMONTH(K529,-1)+1,MobileEvents[Date],"&lt;="&amp;K529,MobileEvents[MOBILE PROVIDER NAME],"Conway Medical Center")</f>
        <v>0</v>
      </c>
      <c r="T529" s="23">
        <f>COUNTIFS(MobileEvents[Date],"&gt;="&amp;EOMONTH(K529,-1)+1,MobileEvents[Date],"&lt;="&amp;K529,MobileEvents[MOBILE PROVIDER NAME],"Invision Diagnostics")</f>
        <v>4</v>
      </c>
      <c r="U529" s="23">
        <f>COUNTIFS(MobileEvents[Date],"&gt;="&amp;EOMONTH(K529,-1)+1,MobileEvents[Date],"&lt;="&amp;K529,MobileEvents[MOBILE PROVIDER NAME],"LMC")</f>
        <v>9</v>
      </c>
      <c r="V529">
        <f>COUNTIFS(MobileEvents[Date],"&gt;="&amp;EOMONTH(K529,-1)+1,MobileEvents[Date],"&lt;="&amp;K529,MobileEvents[MOBILE PROVIDER NAME],"McLeod Health")</f>
        <v>5</v>
      </c>
      <c r="W529">
        <f>COUNTIFS(MobileEvents[Date],"&gt;="&amp;EOMONTH(K529,-1)+1,MobileEvents[Date],"&lt;="&amp;K529,MobileEvents[MOBILE PROVIDER NAME],"MUSC Hollings")</f>
        <v>5</v>
      </c>
      <c r="X529">
        <f>COUNTIFS(MobileEvents[Date],"&gt;="&amp;EOMONTH(K529,-1)+1,MobileEvents[Date],"&lt;="&amp;K529,MobileEvents[MOBILE PROVIDER NAME],"MUSC Mobile Health")</f>
        <v>0</v>
      </c>
      <c r="Y529">
        <f>COUNTIFS(MobileEvents[Date],"&gt;="&amp;EOMONTH(K529,-1)+1,MobileEvents[Date],"&lt;="&amp;K529,MobileEvents[MOBILE PROVIDER NAME],"MUSC Orangeburg")</f>
        <v>0</v>
      </c>
      <c r="Z529">
        <f>COUNTIFS(MobileEvents[Date],"&gt;="&amp;EOMONTH(K529,-1)+1,MobileEvents[Date],"&lt;="&amp;K529,MobileEvents[MOBILE PROVIDER NAME],"Prisma")</f>
        <v>0</v>
      </c>
      <c r="AA529">
        <f>COUNTIFS(MobileEvents[Date],"&gt;="&amp;EOMONTH(K529,-1)+1,MobileEvents[Date],"&lt;="&amp;K529,MobileEvents[MOBILE PROVIDER NAME],"Prisma Upstate")</f>
        <v>4</v>
      </c>
      <c r="AB529">
        <f>COUNTIFS(MobileEvents[Date],"&gt;="&amp;EOMONTH(K529,-1)+1,MobileEvents[Date],"&lt;="&amp;K529,MobileEvents[MOBILE PROVIDER NAME],"Self-Regional")</f>
        <v>0</v>
      </c>
      <c r="AC529">
        <f>COUNTIFS(MobileEvents[Date],"&gt;="&amp;EOMONTH(K529,-1)+1,MobileEvents[Date],"&lt;="&amp;K529,MobileEvents[MOBILE PROVIDER NAME],"Spartanburg Regional")</f>
        <v>6</v>
      </c>
    </row>
    <row r="530" spans="1:29" customFormat="1" x14ac:dyDescent="0.2">
      <c r="A530" s="53">
        <v>45313</v>
      </c>
      <c r="B530" s="9" t="s">
        <v>1188</v>
      </c>
      <c r="C530" s="10" t="s">
        <v>46</v>
      </c>
      <c r="D530" s="10" t="s">
        <v>64</v>
      </c>
      <c r="E530" s="9" t="s">
        <v>20</v>
      </c>
      <c r="F530" s="9"/>
      <c r="G530" s="11">
        <v>10</v>
      </c>
      <c r="H530" s="9"/>
      <c r="I530" s="17"/>
      <c r="J530" s="18"/>
      <c r="K530" s="4">
        <v>45900</v>
      </c>
      <c r="L530" s="2">
        <f>COUNTIFS(MobileEvents[Date],"&gt;="&amp;EOMONTH(K530,-1)+1,MobileEvents[Date],"&lt;="&amp;K530,MobileEvents[REGION],"Upstate")</f>
        <v>30</v>
      </c>
      <c r="M530" s="23">
        <f>COUNTIFS(MobileEvents[Date],"&gt;="&amp;EOMONTH(K530,-1)+1,MobileEvents[Date],"&lt;="&amp;K530,MobileEvents[REGION],"Midlands")</f>
        <v>2</v>
      </c>
      <c r="N530" s="23">
        <f>COUNTIFS(MobileEvents[Date],"&gt;="&amp;EOMONTH(K530,-1)+1,MobileEvents[Date],"&lt;="&amp;K530,MobileEvents[REGION],"Lowcountry")</f>
        <v>3</v>
      </c>
      <c r="O530" s="23">
        <f>COUNTIFS(MobileEvents[Date],"&gt;="&amp;EOMONTH(K530,-1)+1,MobileEvents[Date],"&lt;="&amp;K530,MobileEvents[REGION],"Pee Dee")</f>
        <v>0</v>
      </c>
      <c r="P530" s="23">
        <f>COUNTIFS(MobileEvents[Date],"&gt;="&amp;EOMONTH(K530,-1)+1,MobileEvents[Date],"&lt;="&amp;K530,MobileEvents[MOBILE PROVIDER NAME],"Beaufort Memorial Mobile Wellness Unit")</f>
        <v>0</v>
      </c>
      <c r="Q530" s="23">
        <f>COUNTIFS(MobileEvents[Date],"&gt;="&amp;EOMONTH(K530,-1)+1,MobileEvents[Date],"&lt;="&amp;K530,MobileEvents[MOBILE PROVIDER NAME],"Clemson Rural Health")</f>
        <v>0</v>
      </c>
      <c r="R530" s="23">
        <f>COUNTIFS(MobileEvents[Date],"&gt;="&amp;EOMONTH(K530,-1)+1,MobileEvents[Date],"&lt;="&amp;K530,MobileEvents[MOBILE PROVIDER NAME],"Clemson Prisma PALSS")</f>
        <v>0</v>
      </c>
      <c r="S530" s="23">
        <f>COUNTIFS(MobileEvents[Date],"&gt;="&amp;EOMONTH(K530,-1)+1,MobileEvents[Date],"&lt;="&amp;K530,MobileEvents[MOBILE PROVIDER NAME],"Conway Medical Center")</f>
        <v>0</v>
      </c>
      <c r="T530" s="23">
        <f>COUNTIFS(MobileEvents[Date],"&gt;="&amp;EOMONTH(K530,-1)+1,MobileEvents[Date],"&lt;="&amp;K530,MobileEvents[MOBILE PROVIDER NAME],"Invision Diagnostics")</f>
        <v>0</v>
      </c>
      <c r="U530" s="23">
        <f>COUNTIFS(MobileEvents[Date],"&gt;="&amp;EOMONTH(K530,-1)+1,MobileEvents[Date],"&lt;="&amp;K530,MobileEvents[MOBILE PROVIDER NAME],"LMC")</f>
        <v>0</v>
      </c>
      <c r="V530">
        <f>COUNTIFS(MobileEvents[Date],"&gt;="&amp;EOMONTH(K530,-1)+1,MobileEvents[Date],"&lt;="&amp;K530,MobileEvents[MOBILE PROVIDER NAME],"McLeod Health")</f>
        <v>0</v>
      </c>
      <c r="W530">
        <f>COUNTIFS(MobileEvents[Date],"&gt;="&amp;EOMONTH(K530,-1)+1,MobileEvents[Date],"&lt;="&amp;K530,MobileEvents[MOBILE PROVIDER NAME],"MUSC Hollings")</f>
        <v>3</v>
      </c>
      <c r="X530">
        <f>COUNTIFS(MobileEvents[Date],"&gt;="&amp;EOMONTH(K530,-1)+1,MobileEvents[Date],"&lt;="&amp;K530,MobileEvents[MOBILE PROVIDER NAME],"MUSC Mobile Health")</f>
        <v>0</v>
      </c>
      <c r="Y530">
        <f>COUNTIFS(MobileEvents[Date],"&gt;="&amp;EOMONTH(K530,-1)+1,MobileEvents[Date],"&lt;="&amp;K530,MobileEvents[MOBILE PROVIDER NAME],"MUSC Orangeburg")</f>
        <v>0</v>
      </c>
      <c r="Z530">
        <f>COUNTIFS(MobileEvents[Date],"&gt;="&amp;EOMONTH(K530,-1)+1,MobileEvents[Date],"&lt;="&amp;K530,MobileEvents[MOBILE PROVIDER NAME],"Prisma")</f>
        <v>0</v>
      </c>
      <c r="AA530">
        <f>COUNTIFS(MobileEvents[Date],"&gt;="&amp;EOMONTH(K530,-1)+1,MobileEvents[Date],"&lt;="&amp;K530,MobileEvents[MOBILE PROVIDER NAME],"Prisma Upstate")</f>
        <v>9</v>
      </c>
      <c r="AB530">
        <f>COUNTIFS(MobileEvents[Date],"&gt;="&amp;EOMONTH(K530,-1)+1,MobileEvents[Date],"&lt;="&amp;K530,MobileEvents[MOBILE PROVIDER NAME],"Self-Regional")</f>
        <v>0</v>
      </c>
      <c r="AC530">
        <f>COUNTIFS(MobileEvents[Date],"&gt;="&amp;EOMONTH(K530,-1)+1,MobileEvents[Date],"&lt;="&amp;K530,MobileEvents[MOBILE PROVIDER NAME],"Spartanburg Regional")</f>
        <v>9</v>
      </c>
    </row>
    <row r="531" spans="1:29" customFormat="1" x14ac:dyDescent="0.2">
      <c r="A531" s="53">
        <v>45313</v>
      </c>
      <c r="B531" s="9" t="s">
        <v>1325</v>
      </c>
      <c r="C531" s="10" t="s">
        <v>68</v>
      </c>
      <c r="D531" s="10" t="s">
        <v>59</v>
      </c>
      <c r="E531" s="9" t="s">
        <v>29</v>
      </c>
      <c r="F531" s="9"/>
      <c r="G531" s="11">
        <v>7</v>
      </c>
      <c r="H531" s="9"/>
      <c r="I531" s="17"/>
      <c r="J531" s="18"/>
      <c r="K531" s="4">
        <v>45930</v>
      </c>
      <c r="L531" s="2">
        <f>COUNTIFS(MobileEvents[Date],"&gt;="&amp;EOMONTH(K531,-1)+1,MobileEvents[Date],"&lt;="&amp;K531,MobileEvents[REGION],"Upstate")</f>
        <v>18</v>
      </c>
      <c r="M531" s="23">
        <f>COUNTIFS(MobileEvents[Date],"&gt;="&amp;EOMONTH(K531,-1)+1,MobileEvents[Date],"&lt;="&amp;K531,MobileEvents[REGION],"Midlands")</f>
        <v>1</v>
      </c>
      <c r="N531" s="23">
        <f>COUNTIFS(MobileEvents[Date],"&gt;="&amp;EOMONTH(K531,-1)+1,MobileEvents[Date],"&lt;="&amp;K531,MobileEvents[REGION],"Lowcountry")</f>
        <v>3</v>
      </c>
      <c r="O531" s="23">
        <f>COUNTIFS(MobileEvents[Date],"&gt;="&amp;EOMONTH(K531,-1)+1,MobileEvents[Date],"&lt;="&amp;K531,MobileEvents[REGION],"Pee Dee")</f>
        <v>0</v>
      </c>
      <c r="P531" s="23">
        <f>COUNTIFS(MobileEvents[Date],"&gt;="&amp;EOMONTH(K531,-1)+1,MobileEvents[Date],"&lt;="&amp;K531,MobileEvents[MOBILE PROVIDER NAME],"Beaufort Memorial Mobile Wellness Unit")</f>
        <v>0</v>
      </c>
      <c r="Q531" s="23">
        <f>COUNTIFS(MobileEvents[Date],"&gt;="&amp;EOMONTH(K531,-1)+1,MobileEvents[Date],"&lt;="&amp;K531,MobileEvents[MOBILE PROVIDER NAME],"Clemson Rural Health")</f>
        <v>0</v>
      </c>
      <c r="R531" s="23">
        <f>COUNTIFS(MobileEvents[Date],"&gt;="&amp;EOMONTH(K531,-1)+1,MobileEvents[Date],"&lt;="&amp;K531,MobileEvents[MOBILE PROVIDER NAME],"Clemson Prisma PALSS")</f>
        <v>0</v>
      </c>
      <c r="S531" s="23">
        <f>COUNTIFS(MobileEvents[Date],"&gt;="&amp;EOMONTH(K531,-1)+1,MobileEvents[Date],"&lt;="&amp;K531,MobileEvents[MOBILE PROVIDER NAME],"Conway Medical Center")</f>
        <v>0</v>
      </c>
      <c r="T531" s="23">
        <f>COUNTIFS(MobileEvents[Date],"&gt;="&amp;EOMONTH(K531,-1)+1,MobileEvents[Date],"&lt;="&amp;K531,MobileEvents[MOBILE PROVIDER NAME],"Invision Diagnostics")</f>
        <v>0</v>
      </c>
      <c r="U531" s="23">
        <f>COUNTIFS(MobileEvents[Date],"&gt;="&amp;EOMONTH(K531,-1)+1,MobileEvents[Date],"&lt;="&amp;K531,MobileEvents[MOBILE PROVIDER NAME],"LMC")</f>
        <v>0</v>
      </c>
      <c r="V531">
        <f>COUNTIFS(MobileEvents[Date],"&gt;="&amp;EOMONTH(K531,-1)+1,MobileEvents[Date],"&lt;="&amp;K531,MobileEvents[MOBILE PROVIDER NAME],"McLeod Health")</f>
        <v>0</v>
      </c>
      <c r="W531">
        <f>COUNTIFS(MobileEvents[Date],"&gt;="&amp;EOMONTH(K531,-1)+1,MobileEvents[Date],"&lt;="&amp;K531,MobileEvents[MOBILE PROVIDER NAME],"MUSC Hollings")</f>
        <v>3</v>
      </c>
      <c r="X531">
        <f>COUNTIFS(MobileEvents[Date],"&gt;="&amp;EOMONTH(K531,-1)+1,MobileEvents[Date],"&lt;="&amp;K531,MobileEvents[MOBILE PROVIDER NAME],"MUSC Mobile Health")</f>
        <v>0</v>
      </c>
      <c r="Y531">
        <f>COUNTIFS(MobileEvents[Date],"&gt;="&amp;EOMONTH(K531,-1)+1,MobileEvents[Date],"&lt;="&amp;K531,MobileEvents[MOBILE PROVIDER NAME],"MUSC Orangeburg")</f>
        <v>0</v>
      </c>
      <c r="Z531">
        <f>COUNTIFS(MobileEvents[Date],"&gt;="&amp;EOMONTH(K531,-1)+1,MobileEvents[Date],"&lt;="&amp;K531,MobileEvents[MOBILE PROVIDER NAME],"Prisma")</f>
        <v>0</v>
      </c>
      <c r="AA531">
        <f>COUNTIFS(MobileEvents[Date],"&gt;="&amp;EOMONTH(K531,-1)+1,MobileEvents[Date],"&lt;="&amp;K531,MobileEvents[MOBILE PROVIDER NAME],"Prisma Upstate")</f>
        <v>8</v>
      </c>
      <c r="AB531">
        <f>COUNTIFS(MobileEvents[Date],"&gt;="&amp;EOMONTH(K531,-1)+1,MobileEvents[Date],"&lt;="&amp;K531,MobileEvents[MOBILE PROVIDER NAME],"Self-Regional")</f>
        <v>0</v>
      </c>
      <c r="AC531">
        <f>COUNTIFS(MobileEvents[Date],"&gt;="&amp;EOMONTH(K531,-1)+1,MobileEvents[Date],"&lt;="&amp;K531,MobileEvents[MOBILE PROVIDER NAME],"Spartanburg Regional")</f>
        <v>10</v>
      </c>
    </row>
    <row r="532" spans="1:29" customFormat="1" x14ac:dyDescent="0.2">
      <c r="A532" s="53">
        <v>45314</v>
      </c>
      <c r="B532" s="9" t="s">
        <v>1326</v>
      </c>
      <c r="C532" s="10" t="s">
        <v>68</v>
      </c>
      <c r="D532" s="10" t="s">
        <v>59</v>
      </c>
      <c r="E532" s="9" t="s">
        <v>29</v>
      </c>
      <c r="F532" s="9"/>
      <c r="G532" s="11">
        <v>12</v>
      </c>
      <c r="H532" s="9"/>
      <c r="I532" s="17"/>
      <c r="J532" s="18"/>
      <c r="K532" s="4">
        <v>45961</v>
      </c>
      <c r="L532" s="2">
        <f>COUNTIFS(MobileEvents[Date],"&gt;="&amp;EOMONTH(K532,-1)+1,MobileEvents[Date],"&lt;="&amp;K532,MobileEvents[REGION],"Upstate")</f>
        <v>8</v>
      </c>
      <c r="M532" s="23">
        <f>COUNTIFS(MobileEvents[Date],"&gt;="&amp;EOMONTH(K532,-1)+1,MobileEvents[Date],"&lt;="&amp;K532,MobileEvents[REGION],"Midlands")</f>
        <v>5</v>
      </c>
      <c r="N532" s="23">
        <f>COUNTIFS(MobileEvents[Date],"&gt;="&amp;EOMONTH(K532,-1)+1,MobileEvents[Date],"&lt;="&amp;K532,MobileEvents[REGION],"Lowcountry")</f>
        <v>6</v>
      </c>
      <c r="O532" s="23">
        <f>COUNTIFS(MobileEvents[Date],"&gt;="&amp;EOMONTH(K532,-1)+1,MobileEvents[Date],"&lt;="&amp;K532,MobileEvents[REGION],"Pee Dee")</f>
        <v>0</v>
      </c>
      <c r="P532" s="23">
        <f>COUNTIFS(MobileEvents[Date],"&gt;="&amp;EOMONTH(K532,-1)+1,MobileEvents[Date],"&lt;="&amp;K532,MobileEvents[MOBILE PROVIDER NAME],"Beaufort Memorial Mobile Wellness Unit")</f>
        <v>0</v>
      </c>
      <c r="Q532" s="23">
        <f>COUNTIFS(MobileEvents[Date],"&gt;="&amp;EOMONTH(K532,-1)+1,MobileEvents[Date],"&lt;="&amp;K532,MobileEvents[MOBILE PROVIDER NAME],"Clemson Rural Health")</f>
        <v>0</v>
      </c>
      <c r="R532" s="23">
        <f>COUNTIFS(MobileEvents[Date],"&gt;="&amp;EOMONTH(K532,-1)+1,MobileEvents[Date],"&lt;="&amp;K532,MobileEvents[MOBILE PROVIDER NAME],"Clemson Prisma PALSS")</f>
        <v>0</v>
      </c>
      <c r="S532" s="23">
        <f>COUNTIFS(MobileEvents[Date],"&gt;="&amp;EOMONTH(K532,-1)+1,MobileEvents[Date],"&lt;="&amp;K532,MobileEvents[MOBILE PROVIDER NAME],"Conway Medical Center")</f>
        <v>0</v>
      </c>
      <c r="T532" s="23">
        <f>COUNTIFS(MobileEvents[Date],"&gt;="&amp;EOMONTH(K532,-1)+1,MobileEvents[Date],"&lt;="&amp;K532,MobileEvents[MOBILE PROVIDER NAME],"Invision Diagnostics")</f>
        <v>3</v>
      </c>
      <c r="U532" s="23">
        <f>COUNTIFS(MobileEvents[Date],"&gt;="&amp;EOMONTH(K532,-1)+1,MobileEvents[Date],"&lt;="&amp;K532,MobileEvents[MOBILE PROVIDER NAME],"LMC")</f>
        <v>0</v>
      </c>
      <c r="V532">
        <f>COUNTIFS(MobileEvents[Date],"&gt;="&amp;EOMONTH(K532,-1)+1,MobileEvents[Date],"&lt;="&amp;K532,MobileEvents[MOBILE PROVIDER NAME],"McLeod Health")</f>
        <v>0</v>
      </c>
      <c r="W532">
        <f>COUNTIFS(MobileEvents[Date],"&gt;="&amp;EOMONTH(K532,-1)+1,MobileEvents[Date],"&lt;="&amp;K532,MobileEvents[MOBILE PROVIDER NAME],"MUSC Hollings")</f>
        <v>6</v>
      </c>
      <c r="X532">
        <f>COUNTIFS(MobileEvents[Date],"&gt;="&amp;EOMONTH(K532,-1)+1,MobileEvents[Date],"&lt;="&amp;K532,MobileEvents[MOBILE PROVIDER NAME],"MUSC Mobile Health")</f>
        <v>0</v>
      </c>
      <c r="Y532">
        <f>COUNTIFS(MobileEvents[Date],"&gt;="&amp;EOMONTH(K532,-1)+1,MobileEvents[Date],"&lt;="&amp;K532,MobileEvents[MOBILE PROVIDER NAME],"MUSC Orangeburg")</f>
        <v>0</v>
      </c>
      <c r="Z532">
        <f>COUNTIFS(MobileEvents[Date],"&gt;="&amp;EOMONTH(K532,-1)+1,MobileEvents[Date],"&lt;="&amp;K532,MobileEvents[MOBILE PROVIDER NAME],"Prisma")</f>
        <v>0</v>
      </c>
      <c r="AA532">
        <f>COUNTIFS(MobileEvents[Date],"&gt;="&amp;EOMONTH(K532,-1)+1,MobileEvents[Date],"&lt;="&amp;K532,MobileEvents[MOBILE PROVIDER NAME],"Prisma Upstate")</f>
        <v>0</v>
      </c>
      <c r="AB532">
        <f>COUNTIFS(MobileEvents[Date],"&gt;="&amp;EOMONTH(K532,-1)+1,MobileEvents[Date],"&lt;="&amp;K532,MobileEvents[MOBILE PROVIDER NAME],"Self-Regional")</f>
        <v>0</v>
      </c>
      <c r="AC532">
        <f>COUNTIFS(MobileEvents[Date],"&gt;="&amp;EOMONTH(K532,-1)+1,MobileEvents[Date],"&lt;="&amp;K532,MobileEvents[MOBILE PROVIDER NAME],"Spartanburg Regional")</f>
        <v>8</v>
      </c>
    </row>
    <row r="533" spans="1:29" customFormat="1" x14ac:dyDescent="0.2">
      <c r="A533" s="53">
        <v>45314</v>
      </c>
      <c r="B533" s="9" t="s">
        <v>1327</v>
      </c>
      <c r="C533" s="10"/>
      <c r="D533" s="10" t="s">
        <v>77</v>
      </c>
      <c r="E533" s="9" t="s">
        <v>39</v>
      </c>
      <c r="F533" s="9"/>
      <c r="G533" s="11">
        <v>7</v>
      </c>
      <c r="H533" s="9"/>
      <c r="I533" s="17"/>
      <c r="J533" s="18"/>
      <c r="K533" s="4">
        <v>45991</v>
      </c>
      <c r="L533" s="2">
        <f>COUNTIFS(MobileEvents[Date],"&gt;="&amp;EOMONTH(K533,-1)+1,MobileEvents[Date],"&lt;="&amp;K533,MobileEvents[REGION],"Upstate")</f>
        <v>7</v>
      </c>
      <c r="M533" s="23">
        <f>COUNTIFS(MobileEvents[Date],"&gt;="&amp;EOMONTH(K533,-1)+1,MobileEvents[Date],"&lt;="&amp;K533,MobileEvents[REGION],"Midlands")</f>
        <v>6</v>
      </c>
      <c r="N533" s="23">
        <f>COUNTIFS(MobileEvents[Date],"&gt;="&amp;EOMONTH(K533,-1)+1,MobileEvents[Date],"&lt;="&amp;K533,MobileEvents[REGION],"Lowcountry")</f>
        <v>2</v>
      </c>
      <c r="O533" s="23">
        <f>COUNTIFS(MobileEvents[Date],"&gt;="&amp;EOMONTH(K533,-1)+1,MobileEvents[Date],"&lt;="&amp;K533,MobileEvents[REGION],"Pee Dee")</f>
        <v>1</v>
      </c>
      <c r="P533" s="23">
        <f>COUNTIFS(MobileEvents[Date],"&gt;="&amp;EOMONTH(K533,-1)+1,MobileEvents[Date],"&lt;="&amp;K533,MobileEvents[MOBILE PROVIDER NAME],"Beaufort Memorial Mobile Wellness Unit")</f>
        <v>0</v>
      </c>
      <c r="Q533" s="23">
        <f>COUNTIFS(MobileEvents[Date],"&gt;="&amp;EOMONTH(K533,-1)+1,MobileEvents[Date],"&lt;="&amp;K533,MobileEvents[MOBILE PROVIDER NAME],"Clemson Rural Health")</f>
        <v>0</v>
      </c>
      <c r="R533" s="23">
        <f>COUNTIFS(MobileEvents[Date],"&gt;="&amp;EOMONTH(K533,-1)+1,MobileEvents[Date],"&lt;="&amp;K533,MobileEvents[MOBILE PROVIDER NAME],"Clemson Prisma PALSS")</f>
        <v>0</v>
      </c>
      <c r="S533" s="23">
        <f>COUNTIFS(MobileEvents[Date],"&gt;="&amp;EOMONTH(K533,-1)+1,MobileEvents[Date],"&lt;="&amp;K533,MobileEvents[MOBILE PROVIDER NAME],"Conway Medical Center")</f>
        <v>0</v>
      </c>
      <c r="T533" s="23">
        <f>COUNTIFS(MobileEvents[Date],"&gt;="&amp;EOMONTH(K533,-1)+1,MobileEvents[Date],"&lt;="&amp;K533,MobileEvents[MOBILE PROVIDER NAME],"Invision Diagnostics")</f>
        <v>7</v>
      </c>
      <c r="U533" s="23">
        <f>COUNTIFS(MobileEvents[Date],"&gt;="&amp;EOMONTH(K533,-1)+1,MobileEvents[Date],"&lt;="&amp;K533,MobileEvents[MOBILE PROVIDER NAME],"LMC")</f>
        <v>0</v>
      </c>
      <c r="V533">
        <f>COUNTIFS(MobileEvents[Date],"&gt;="&amp;EOMONTH(K533,-1)+1,MobileEvents[Date],"&lt;="&amp;K533,MobileEvents[MOBILE PROVIDER NAME],"McLeod Health")</f>
        <v>0</v>
      </c>
      <c r="W533">
        <f>COUNTIFS(MobileEvents[Date],"&gt;="&amp;EOMONTH(K533,-1)+1,MobileEvents[Date],"&lt;="&amp;K533,MobileEvents[MOBILE PROVIDER NAME],"MUSC Hollings")</f>
        <v>2</v>
      </c>
      <c r="X533">
        <f>COUNTIFS(MobileEvents[Date],"&gt;="&amp;EOMONTH(K533,-1)+1,MobileEvents[Date],"&lt;="&amp;K533,MobileEvents[MOBILE PROVIDER NAME],"MUSC Mobile Health")</f>
        <v>0</v>
      </c>
      <c r="Y533">
        <f>COUNTIFS(MobileEvents[Date],"&gt;="&amp;EOMONTH(K533,-1)+1,MobileEvents[Date],"&lt;="&amp;K533,MobileEvents[MOBILE PROVIDER NAME],"MUSC Orangeburg")</f>
        <v>0</v>
      </c>
      <c r="Z533">
        <f>COUNTIFS(MobileEvents[Date],"&gt;="&amp;EOMONTH(K533,-1)+1,MobileEvents[Date],"&lt;="&amp;K533,MobileEvents[MOBILE PROVIDER NAME],"Prisma")</f>
        <v>0</v>
      </c>
      <c r="AA533">
        <f>COUNTIFS(MobileEvents[Date],"&gt;="&amp;EOMONTH(K533,-1)+1,MobileEvents[Date],"&lt;="&amp;K533,MobileEvents[MOBILE PROVIDER NAME],"Prisma Upstate")</f>
        <v>0</v>
      </c>
      <c r="AB533">
        <f>COUNTIFS(MobileEvents[Date],"&gt;="&amp;EOMONTH(K533,-1)+1,MobileEvents[Date],"&lt;="&amp;K533,MobileEvents[MOBILE PROVIDER NAME],"Self-Regional")</f>
        <v>0</v>
      </c>
      <c r="AC533">
        <f>COUNTIFS(MobileEvents[Date],"&gt;="&amp;EOMONTH(K533,-1)+1,MobileEvents[Date],"&lt;="&amp;K533,MobileEvents[MOBILE PROVIDER NAME],"Spartanburg Regional")</f>
        <v>7</v>
      </c>
    </row>
    <row r="534" spans="1:29" customFormat="1" x14ac:dyDescent="0.2">
      <c r="A534" s="53">
        <v>45315</v>
      </c>
      <c r="B534" s="9" t="s">
        <v>1181</v>
      </c>
      <c r="C534" s="10" t="s">
        <v>71</v>
      </c>
      <c r="D534" s="10" t="s">
        <v>64</v>
      </c>
      <c r="E534" s="9" t="s">
        <v>20</v>
      </c>
      <c r="F534" s="9"/>
      <c r="G534" s="11">
        <v>9</v>
      </c>
      <c r="H534" s="9"/>
      <c r="I534" s="17"/>
      <c r="J534" s="18"/>
      <c r="K534" s="4">
        <v>46022</v>
      </c>
      <c r="L534" s="2">
        <f>COUNTIFS(MobileEvents[Date],"&gt;="&amp;EOMONTH(K534,-1)+1,MobileEvents[Date],"&lt;="&amp;K534,MobileEvents[REGION],"Upstate")</f>
        <v>9</v>
      </c>
      <c r="M534" s="23">
        <f>COUNTIFS(MobileEvents[Date],"&gt;="&amp;EOMONTH(K534,-1)+1,MobileEvents[Date],"&lt;="&amp;K534,MobileEvents[REGION],"Midlands")</f>
        <v>9</v>
      </c>
      <c r="N534" s="23">
        <f>COUNTIFS(MobileEvents[Date],"&gt;="&amp;EOMONTH(K534,-1)+1,MobileEvents[Date],"&lt;="&amp;K534,MobileEvents[REGION],"Lowcountry")</f>
        <v>3</v>
      </c>
      <c r="O534" s="23">
        <f>COUNTIFS(MobileEvents[Date],"&gt;="&amp;EOMONTH(K534,-1)+1,MobileEvents[Date],"&lt;="&amp;K534,MobileEvents[REGION],"Pee Dee")</f>
        <v>0</v>
      </c>
      <c r="P534" s="23">
        <f>COUNTIFS(MobileEvents[Date],"&gt;="&amp;EOMONTH(K534,-1)+1,MobileEvents[Date],"&lt;="&amp;K534,MobileEvents[MOBILE PROVIDER NAME],"Beaufort Memorial Mobile Wellness Unit")</f>
        <v>0</v>
      </c>
      <c r="Q534" s="23">
        <f>COUNTIFS(MobileEvents[Date],"&gt;="&amp;EOMONTH(K534,-1)+1,MobileEvents[Date],"&lt;="&amp;K534,MobileEvents[MOBILE PROVIDER NAME],"Clemson Rural Health")</f>
        <v>0</v>
      </c>
      <c r="R534" s="23">
        <f>COUNTIFS(MobileEvents[Date],"&gt;="&amp;EOMONTH(K534,-1)+1,MobileEvents[Date],"&lt;="&amp;K534,MobileEvents[MOBILE PROVIDER NAME],"Clemson Prisma PALSS")</f>
        <v>0</v>
      </c>
      <c r="S534" s="23">
        <f>COUNTIFS(MobileEvents[Date],"&gt;="&amp;EOMONTH(K534,-1)+1,MobileEvents[Date],"&lt;="&amp;K534,MobileEvents[MOBILE PROVIDER NAME],"Conway Medical Center")</f>
        <v>0</v>
      </c>
      <c r="T534" s="23">
        <f>COUNTIFS(MobileEvents[Date],"&gt;="&amp;EOMONTH(K534,-1)+1,MobileEvents[Date],"&lt;="&amp;K534,MobileEvents[MOBILE PROVIDER NAME],"Invision Diagnostics")</f>
        <v>8</v>
      </c>
      <c r="U534" s="23">
        <f>COUNTIFS(MobileEvents[Date],"&gt;="&amp;EOMONTH(K534,-1)+1,MobileEvents[Date],"&lt;="&amp;K534,MobileEvents[MOBILE PROVIDER NAME],"LMC")</f>
        <v>0</v>
      </c>
      <c r="V534">
        <f>COUNTIFS(MobileEvents[Date],"&gt;="&amp;EOMONTH(K534,-1)+1,MobileEvents[Date],"&lt;="&amp;K534,MobileEvents[MOBILE PROVIDER NAME],"McLeod Health")</f>
        <v>0</v>
      </c>
      <c r="W534">
        <f>COUNTIFS(MobileEvents[Date],"&gt;="&amp;EOMONTH(K534,-1)+1,MobileEvents[Date],"&lt;="&amp;K534,MobileEvents[MOBILE PROVIDER NAME],"MUSC Hollings")</f>
        <v>3</v>
      </c>
      <c r="X534">
        <f>COUNTIFS(MobileEvents[Date],"&gt;="&amp;EOMONTH(K534,-1)+1,MobileEvents[Date],"&lt;="&amp;K534,MobileEvents[MOBILE PROVIDER NAME],"MUSC Mobile Health")</f>
        <v>0</v>
      </c>
      <c r="Y534">
        <f>COUNTIFS(MobileEvents[Date],"&gt;="&amp;EOMONTH(K534,-1)+1,MobileEvents[Date],"&lt;="&amp;K534,MobileEvents[MOBILE PROVIDER NAME],"MUSC Orangeburg")</f>
        <v>0</v>
      </c>
      <c r="Z534">
        <f>COUNTIFS(MobileEvents[Date],"&gt;="&amp;EOMONTH(K534,-1)+1,MobileEvents[Date],"&lt;="&amp;K534,MobileEvents[MOBILE PROVIDER NAME],"Prisma")</f>
        <v>0</v>
      </c>
      <c r="AA534">
        <f>COUNTIFS(MobileEvents[Date],"&gt;="&amp;EOMONTH(K534,-1)+1,MobileEvents[Date],"&lt;="&amp;K534,MobileEvents[MOBILE PROVIDER NAME],"Prisma Upstate")</f>
        <v>0</v>
      </c>
      <c r="AB534">
        <f>COUNTIFS(MobileEvents[Date],"&gt;="&amp;EOMONTH(K534,-1)+1,MobileEvents[Date],"&lt;="&amp;K534,MobileEvents[MOBILE PROVIDER NAME],"Self-Regional")</f>
        <v>0</v>
      </c>
      <c r="AC534">
        <f>COUNTIFS(MobileEvents[Date],"&gt;="&amp;EOMONTH(K534,-1)+1,MobileEvents[Date],"&lt;="&amp;K534,MobileEvents[MOBILE PROVIDER NAME],"Spartanburg Regional")</f>
        <v>8</v>
      </c>
    </row>
    <row r="535" spans="1:29" customFormat="1" x14ac:dyDescent="0.2">
      <c r="A535" s="53">
        <v>45315</v>
      </c>
      <c r="B535" s="9" t="s">
        <v>537</v>
      </c>
      <c r="C535" s="10" t="s">
        <v>50</v>
      </c>
      <c r="D535" s="10" t="s">
        <v>77</v>
      </c>
      <c r="E535" s="9" t="s">
        <v>39</v>
      </c>
      <c r="F535" s="9"/>
      <c r="G535" s="11">
        <v>5</v>
      </c>
      <c r="H535" s="9"/>
      <c r="I535" s="17"/>
      <c r="J535" s="18"/>
      <c r="K535" s="4">
        <v>46053</v>
      </c>
      <c r="L535" s="2">
        <f>COUNTIFS(MobileEvents[Date],"&gt;="&amp;EOMONTH(K535,-1)+1,MobileEvents[Date],"&lt;="&amp;K535,MobileEvents[REGION],"Upstate")</f>
        <v>0</v>
      </c>
      <c r="M535" s="23">
        <f>COUNTIFS(MobileEvents[Date],"&gt;="&amp;EOMONTH(K535,-1)+1,MobileEvents[Date],"&lt;="&amp;K535,MobileEvents[REGION],"Midlands")</f>
        <v>0</v>
      </c>
      <c r="N535" s="23">
        <f>COUNTIFS(MobileEvents[Date],"&gt;="&amp;EOMONTH(K535,-1)+1,MobileEvents[Date],"&lt;="&amp;K535,MobileEvents[REGION],"Lowcountry")</f>
        <v>0</v>
      </c>
      <c r="O535" s="23">
        <f>COUNTIFS(MobileEvents[Date],"&gt;="&amp;EOMONTH(K535,-1)+1,MobileEvents[Date],"&lt;="&amp;K535,MobileEvents[REGION],"Pee Dee")</f>
        <v>0</v>
      </c>
      <c r="P535" s="23">
        <f>COUNTIFS(MobileEvents[Date],"&gt;="&amp;EOMONTH(K535,-1)+1,MobileEvents[Date],"&lt;="&amp;K535,MobileEvents[MOBILE PROVIDER NAME],"Beaufort Memorial Mobile Wellness Unit")</f>
        <v>0</v>
      </c>
      <c r="Q535" s="23">
        <f>COUNTIFS(MobileEvents[Date],"&gt;="&amp;EOMONTH(K535,-1)+1,MobileEvents[Date],"&lt;="&amp;K535,MobileEvents[MOBILE PROVIDER NAME],"Clemson Rural Health")</f>
        <v>0</v>
      </c>
      <c r="R535" s="23">
        <f>COUNTIFS(MobileEvents[Date],"&gt;="&amp;EOMONTH(K535,-1)+1,MobileEvents[Date],"&lt;="&amp;K535,MobileEvents[MOBILE PROVIDER NAME],"Clemson Prisma PALSS")</f>
        <v>0</v>
      </c>
      <c r="S535" s="23">
        <f>COUNTIFS(MobileEvents[Date],"&gt;="&amp;EOMONTH(K535,-1)+1,MobileEvents[Date],"&lt;="&amp;K535,MobileEvents[MOBILE PROVIDER NAME],"Conway Medical Center")</f>
        <v>0</v>
      </c>
      <c r="T535" s="23">
        <f>COUNTIFS(MobileEvents[Date],"&gt;="&amp;EOMONTH(K535,-1)+1,MobileEvents[Date],"&lt;="&amp;K535,MobileEvents[MOBILE PROVIDER NAME],"Invision Diagnostics")</f>
        <v>0</v>
      </c>
      <c r="U535" s="23">
        <f>COUNTIFS(MobileEvents[Date],"&gt;="&amp;EOMONTH(K535,-1)+1,MobileEvents[Date],"&lt;="&amp;K535,MobileEvents[MOBILE PROVIDER NAME],"LMC")</f>
        <v>0</v>
      </c>
      <c r="V535">
        <f>COUNTIFS(MobileEvents[Date],"&gt;="&amp;EOMONTH(K535,-1)+1,MobileEvents[Date],"&lt;="&amp;K535,MobileEvents[MOBILE PROVIDER NAME],"McLeod Health")</f>
        <v>0</v>
      </c>
      <c r="W535">
        <f>COUNTIFS(MobileEvents[Date],"&gt;="&amp;EOMONTH(K535,-1)+1,MobileEvents[Date],"&lt;="&amp;K535,MobileEvents[MOBILE PROVIDER NAME],"MUSC Hollings")</f>
        <v>0</v>
      </c>
      <c r="X535">
        <f>COUNTIFS(MobileEvents[Date],"&gt;="&amp;EOMONTH(K535,-1)+1,MobileEvents[Date],"&lt;="&amp;K535,MobileEvents[MOBILE PROVIDER NAME],"MUSC Mobile Health")</f>
        <v>0</v>
      </c>
      <c r="Y535">
        <f>COUNTIFS(MobileEvents[Date],"&gt;="&amp;EOMONTH(K535,-1)+1,MobileEvents[Date],"&lt;="&amp;K535,MobileEvents[MOBILE PROVIDER NAME],"MUSC Orangeburg")</f>
        <v>0</v>
      </c>
      <c r="Z535">
        <f>COUNTIFS(MobileEvents[Date],"&gt;="&amp;EOMONTH(K535,-1)+1,MobileEvents[Date],"&lt;="&amp;K535,MobileEvents[MOBILE PROVIDER NAME],"Prisma")</f>
        <v>0</v>
      </c>
      <c r="AA535">
        <f>COUNTIFS(MobileEvents[Date],"&gt;="&amp;EOMONTH(K535,-1)+1,MobileEvents[Date],"&lt;="&amp;K535,MobileEvents[MOBILE PROVIDER NAME],"Prisma Upstate")</f>
        <v>0</v>
      </c>
      <c r="AB535">
        <f>COUNTIFS(MobileEvents[Date],"&gt;="&amp;EOMONTH(K535,-1)+1,MobileEvents[Date],"&lt;="&amp;K535,MobileEvents[MOBILE PROVIDER NAME],"Self-Regional")</f>
        <v>0</v>
      </c>
      <c r="AC535">
        <f>COUNTIFS(MobileEvents[Date],"&gt;="&amp;EOMONTH(K535,-1)+1,MobileEvents[Date],"&lt;="&amp;K535,MobileEvents[MOBILE PROVIDER NAME],"Spartanburg Regional")</f>
        <v>0</v>
      </c>
    </row>
    <row r="536" spans="1:29" customFormat="1" x14ac:dyDescent="0.2">
      <c r="A536" s="53">
        <v>45315</v>
      </c>
      <c r="B536" s="9" t="s">
        <v>1328</v>
      </c>
      <c r="C536" s="10" t="s">
        <v>68</v>
      </c>
      <c r="D536" s="10" t="s">
        <v>59</v>
      </c>
      <c r="E536" s="9" t="s">
        <v>29</v>
      </c>
      <c r="F536" s="9"/>
      <c r="G536" s="11">
        <v>4</v>
      </c>
      <c r="H536" s="9"/>
      <c r="I536" s="17"/>
      <c r="J536" s="18"/>
      <c r="K536" s="4">
        <v>46081</v>
      </c>
      <c r="L536" s="2">
        <f>COUNTIFS(MobileEvents[Date],"&gt;="&amp;EOMONTH(K536,-1)+1,MobileEvents[Date],"&lt;="&amp;K536,MobileEvents[REGION],"Upstate")</f>
        <v>0</v>
      </c>
      <c r="M536" s="23">
        <f>COUNTIFS(MobileEvents[Date],"&gt;="&amp;EOMONTH(K536,-1)+1,MobileEvents[Date],"&lt;="&amp;K536,MobileEvents[REGION],"Midlands")</f>
        <v>0</v>
      </c>
      <c r="N536" s="23">
        <f>COUNTIFS(MobileEvents[Date],"&gt;="&amp;EOMONTH(K536,-1)+1,MobileEvents[Date],"&lt;="&amp;K536,MobileEvents[REGION],"Lowcountry")</f>
        <v>0</v>
      </c>
      <c r="O536" s="23">
        <f>COUNTIFS(MobileEvents[Date],"&gt;="&amp;EOMONTH(K536,-1)+1,MobileEvents[Date],"&lt;="&amp;K536,MobileEvents[REGION],"Pee Dee")</f>
        <v>0</v>
      </c>
      <c r="P536" s="23">
        <f>COUNTIFS(MobileEvents[Date],"&gt;="&amp;EOMONTH(K536,-1)+1,MobileEvents[Date],"&lt;="&amp;K536,MobileEvents[MOBILE PROVIDER NAME],"Beaufort Memorial Mobile Wellness Unit")</f>
        <v>0</v>
      </c>
      <c r="Q536" s="23">
        <f>COUNTIFS(MobileEvents[Date],"&gt;="&amp;EOMONTH(K536,-1)+1,MobileEvents[Date],"&lt;="&amp;K536,MobileEvents[MOBILE PROVIDER NAME],"Clemson Rural Health")</f>
        <v>0</v>
      </c>
      <c r="R536" s="23">
        <f>COUNTIFS(MobileEvents[Date],"&gt;="&amp;EOMONTH(K536,-1)+1,MobileEvents[Date],"&lt;="&amp;K536,MobileEvents[MOBILE PROVIDER NAME],"Clemson Prisma PALSS")</f>
        <v>0</v>
      </c>
      <c r="S536" s="23">
        <f>COUNTIFS(MobileEvents[Date],"&gt;="&amp;EOMONTH(K536,-1)+1,MobileEvents[Date],"&lt;="&amp;K536,MobileEvents[MOBILE PROVIDER NAME],"Conway Medical Center")</f>
        <v>0</v>
      </c>
      <c r="T536" s="23">
        <f>COUNTIFS(MobileEvents[Date],"&gt;="&amp;EOMONTH(K536,-1)+1,MobileEvents[Date],"&lt;="&amp;K536,MobileEvents[MOBILE PROVIDER NAME],"Invision Diagnostics")</f>
        <v>0</v>
      </c>
      <c r="U536" s="23">
        <f>COUNTIFS(MobileEvents[Date],"&gt;="&amp;EOMONTH(K536,-1)+1,MobileEvents[Date],"&lt;="&amp;K536,MobileEvents[MOBILE PROVIDER NAME],"LMC")</f>
        <v>0</v>
      </c>
      <c r="V536">
        <f>COUNTIFS(MobileEvents[Date],"&gt;="&amp;EOMONTH(K536,-1)+1,MobileEvents[Date],"&lt;="&amp;K536,MobileEvents[MOBILE PROVIDER NAME],"McLeod Health")</f>
        <v>0</v>
      </c>
      <c r="W536">
        <f>COUNTIFS(MobileEvents[Date],"&gt;="&amp;EOMONTH(K536,-1)+1,MobileEvents[Date],"&lt;="&amp;K536,MobileEvents[MOBILE PROVIDER NAME],"MUSC Hollings")</f>
        <v>0</v>
      </c>
      <c r="X536">
        <f>COUNTIFS(MobileEvents[Date],"&gt;="&amp;EOMONTH(K536,-1)+1,MobileEvents[Date],"&lt;="&amp;K536,MobileEvents[MOBILE PROVIDER NAME],"MUSC Mobile Health")</f>
        <v>0</v>
      </c>
      <c r="Y536">
        <f>COUNTIFS(MobileEvents[Date],"&gt;="&amp;EOMONTH(K536,-1)+1,MobileEvents[Date],"&lt;="&amp;K536,MobileEvents[MOBILE PROVIDER NAME],"MUSC Orangeburg")</f>
        <v>0</v>
      </c>
      <c r="Z536">
        <f>COUNTIFS(MobileEvents[Date],"&gt;="&amp;EOMONTH(K536,-1)+1,MobileEvents[Date],"&lt;="&amp;K536,MobileEvents[MOBILE PROVIDER NAME],"Prisma")</f>
        <v>0</v>
      </c>
      <c r="AA536">
        <f>COUNTIFS(MobileEvents[Date],"&gt;="&amp;EOMONTH(K536,-1)+1,MobileEvents[Date],"&lt;="&amp;K536,MobileEvents[MOBILE PROVIDER NAME],"Prisma Upstate")</f>
        <v>0</v>
      </c>
      <c r="AB536">
        <f>COUNTIFS(MobileEvents[Date],"&gt;="&amp;EOMONTH(K536,-1)+1,MobileEvents[Date],"&lt;="&amp;K536,MobileEvents[MOBILE PROVIDER NAME],"Self-Regional")</f>
        <v>0</v>
      </c>
      <c r="AC536">
        <f>COUNTIFS(MobileEvents[Date],"&gt;="&amp;EOMONTH(K536,-1)+1,MobileEvents[Date],"&lt;="&amp;K536,MobileEvents[MOBILE PROVIDER NAME],"Spartanburg Regional")</f>
        <v>0</v>
      </c>
    </row>
    <row r="537" spans="1:29" customFormat="1" x14ac:dyDescent="0.2">
      <c r="A537" s="53">
        <v>45316</v>
      </c>
      <c r="B537" s="9" t="s">
        <v>1329</v>
      </c>
      <c r="C537" s="10" t="s">
        <v>3</v>
      </c>
      <c r="D537" s="10" t="s">
        <v>77</v>
      </c>
      <c r="E537" s="9" t="s">
        <v>39</v>
      </c>
      <c r="F537" s="9"/>
      <c r="G537" s="11">
        <v>5</v>
      </c>
      <c r="H537" s="9"/>
      <c r="I537" s="17"/>
      <c r="J537" s="18"/>
      <c r="K537" s="4">
        <v>46112</v>
      </c>
      <c r="L537" s="2">
        <f>COUNTIFS(MobileEvents[Date],"&gt;="&amp;EOMONTH(K537,-1)+1,MobileEvents[Date],"&lt;="&amp;K537,MobileEvents[REGION],"Upstate")</f>
        <v>0</v>
      </c>
      <c r="M537" s="23">
        <f>COUNTIFS(MobileEvents[Date],"&gt;="&amp;EOMONTH(K537,-1)+1,MobileEvents[Date],"&lt;="&amp;K537,MobileEvents[REGION],"Midlands")</f>
        <v>0</v>
      </c>
      <c r="N537" s="23">
        <f>COUNTIFS(MobileEvents[Date],"&gt;="&amp;EOMONTH(K537,-1)+1,MobileEvents[Date],"&lt;="&amp;K537,MobileEvents[REGION],"Lowcountry")</f>
        <v>0</v>
      </c>
      <c r="O537" s="23">
        <f>COUNTIFS(MobileEvents[Date],"&gt;="&amp;EOMONTH(K537,-1)+1,MobileEvents[Date],"&lt;="&amp;K537,MobileEvents[REGION],"Pee Dee")</f>
        <v>0</v>
      </c>
      <c r="P537" s="23">
        <f>COUNTIFS(MobileEvents[Date],"&gt;="&amp;EOMONTH(K537,-1)+1,MobileEvents[Date],"&lt;="&amp;K537,MobileEvents[MOBILE PROVIDER NAME],"Beaufort Memorial Mobile Wellness Unit")</f>
        <v>0</v>
      </c>
      <c r="Q537" s="23">
        <f>COUNTIFS(MobileEvents[Date],"&gt;="&amp;EOMONTH(K537,-1)+1,MobileEvents[Date],"&lt;="&amp;K537,MobileEvents[MOBILE PROVIDER NAME],"Clemson Rural Health")</f>
        <v>0</v>
      </c>
      <c r="R537" s="23">
        <f>COUNTIFS(MobileEvents[Date],"&gt;="&amp;EOMONTH(K537,-1)+1,MobileEvents[Date],"&lt;="&amp;K537,MobileEvents[MOBILE PROVIDER NAME],"Clemson Prisma PALSS")</f>
        <v>0</v>
      </c>
      <c r="S537" s="23">
        <f>COUNTIFS(MobileEvents[Date],"&gt;="&amp;EOMONTH(K537,-1)+1,MobileEvents[Date],"&lt;="&amp;K537,MobileEvents[MOBILE PROVIDER NAME],"Conway Medical Center")</f>
        <v>0</v>
      </c>
      <c r="T537" s="23">
        <f>COUNTIFS(MobileEvents[Date],"&gt;="&amp;EOMONTH(K537,-1)+1,MobileEvents[Date],"&lt;="&amp;K537,MobileEvents[MOBILE PROVIDER NAME],"Invision Diagnostics")</f>
        <v>0</v>
      </c>
      <c r="U537" s="23">
        <f>COUNTIFS(MobileEvents[Date],"&gt;="&amp;EOMONTH(K537,-1)+1,MobileEvents[Date],"&lt;="&amp;K537,MobileEvents[MOBILE PROVIDER NAME],"LMC")</f>
        <v>0</v>
      </c>
      <c r="V537">
        <f>COUNTIFS(MobileEvents[Date],"&gt;="&amp;EOMONTH(K537,-1)+1,MobileEvents[Date],"&lt;="&amp;K537,MobileEvents[MOBILE PROVIDER NAME],"McLeod Health")</f>
        <v>0</v>
      </c>
      <c r="W537">
        <f>COUNTIFS(MobileEvents[Date],"&gt;="&amp;EOMONTH(K537,-1)+1,MobileEvents[Date],"&lt;="&amp;K537,MobileEvents[MOBILE PROVIDER NAME],"MUSC Hollings")</f>
        <v>0</v>
      </c>
      <c r="X537">
        <f>COUNTIFS(MobileEvents[Date],"&gt;="&amp;EOMONTH(K537,-1)+1,MobileEvents[Date],"&lt;="&amp;K537,MobileEvents[MOBILE PROVIDER NAME],"MUSC Mobile Health")</f>
        <v>0</v>
      </c>
      <c r="Y537">
        <f>COUNTIFS(MobileEvents[Date],"&gt;="&amp;EOMONTH(K537,-1)+1,MobileEvents[Date],"&lt;="&amp;K537,MobileEvents[MOBILE PROVIDER NAME],"MUSC Orangeburg")</f>
        <v>0</v>
      </c>
      <c r="Z537">
        <f>COUNTIFS(MobileEvents[Date],"&gt;="&amp;EOMONTH(K537,-1)+1,MobileEvents[Date],"&lt;="&amp;K537,MobileEvents[MOBILE PROVIDER NAME],"Prisma")</f>
        <v>0</v>
      </c>
      <c r="AA537">
        <f>COUNTIFS(MobileEvents[Date],"&gt;="&amp;EOMONTH(K537,-1)+1,MobileEvents[Date],"&lt;="&amp;K537,MobileEvents[MOBILE PROVIDER NAME],"Prisma Upstate")</f>
        <v>0</v>
      </c>
      <c r="AB537">
        <f>COUNTIFS(MobileEvents[Date],"&gt;="&amp;EOMONTH(K537,-1)+1,MobileEvents[Date],"&lt;="&amp;K537,MobileEvents[MOBILE PROVIDER NAME],"Self-Regional")</f>
        <v>0</v>
      </c>
      <c r="AC537">
        <f>COUNTIFS(MobileEvents[Date],"&gt;="&amp;EOMONTH(K537,-1)+1,MobileEvents[Date],"&lt;="&amp;K537,MobileEvents[MOBILE PROVIDER NAME],"Spartanburg Regional")</f>
        <v>0</v>
      </c>
    </row>
    <row r="538" spans="1:29" customFormat="1" x14ac:dyDescent="0.2">
      <c r="A538" s="53">
        <v>45317</v>
      </c>
      <c r="B538" s="9" t="s">
        <v>1188</v>
      </c>
      <c r="C538" s="10" t="s">
        <v>46</v>
      </c>
      <c r="D538" s="10" t="s">
        <v>64</v>
      </c>
      <c r="E538" s="9" t="s">
        <v>20</v>
      </c>
      <c r="F538" s="9"/>
      <c r="G538" s="11">
        <v>10</v>
      </c>
      <c r="H538" s="9"/>
      <c r="I538" s="17"/>
      <c r="J538" s="18"/>
      <c r="K538" s="4">
        <v>46142</v>
      </c>
      <c r="L538" s="2">
        <f>COUNTIFS(MobileEvents[Date],"&gt;="&amp;EOMONTH(K538,-1)+1,MobileEvents[Date],"&lt;="&amp;K538,MobileEvents[REGION],"Upstate")</f>
        <v>0</v>
      </c>
      <c r="M538" s="23">
        <f>COUNTIFS(MobileEvents[Date],"&gt;="&amp;EOMONTH(K538,-1)+1,MobileEvents[Date],"&lt;="&amp;K538,MobileEvents[REGION],"Midlands")</f>
        <v>0</v>
      </c>
      <c r="N538" s="23">
        <f>COUNTIFS(MobileEvents[Date],"&gt;="&amp;EOMONTH(K538,-1)+1,MobileEvents[Date],"&lt;="&amp;K538,MobileEvents[REGION],"Lowcountry")</f>
        <v>0</v>
      </c>
      <c r="O538" s="23">
        <f>COUNTIFS(MobileEvents[Date],"&gt;="&amp;EOMONTH(K538,-1)+1,MobileEvents[Date],"&lt;="&amp;K538,MobileEvents[REGION],"Pee Dee")</f>
        <v>0</v>
      </c>
      <c r="P538" s="23">
        <f>COUNTIFS(MobileEvents[Date],"&gt;="&amp;EOMONTH(K538,-1)+1,MobileEvents[Date],"&lt;="&amp;K538,MobileEvents[MOBILE PROVIDER NAME],"Beaufort Memorial Mobile Wellness Unit")</f>
        <v>0</v>
      </c>
      <c r="Q538" s="23">
        <f>COUNTIFS(MobileEvents[Date],"&gt;="&amp;EOMONTH(K538,-1)+1,MobileEvents[Date],"&lt;="&amp;K538,MobileEvents[MOBILE PROVIDER NAME],"Clemson Rural Health")</f>
        <v>0</v>
      </c>
      <c r="R538" s="23">
        <f>COUNTIFS(MobileEvents[Date],"&gt;="&amp;EOMONTH(K538,-1)+1,MobileEvents[Date],"&lt;="&amp;K538,MobileEvents[MOBILE PROVIDER NAME],"Clemson Prisma PALSS")</f>
        <v>0</v>
      </c>
      <c r="S538" s="23">
        <f>COUNTIFS(MobileEvents[Date],"&gt;="&amp;EOMONTH(K538,-1)+1,MobileEvents[Date],"&lt;="&amp;K538,MobileEvents[MOBILE PROVIDER NAME],"Conway Medical Center")</f>
        <v>0</v>
      </c>
      <c r="T538" s="23">
        <f>COUNTIFS(MobileEvents[Date],"&gt;="&amp;EOMONTH(K538,-1)+1,MobileEvents[Date],"&lt;="&amp;K538,MobileEvents[MOBILE PROVIDER NAME],"Invision Diagnostics")</f>
        <v>0</v>
      </c>
      <c r="U538" s="23">
        <f>COUNTIFS(MobileEvents[Date],"&gt;="&amp;EOMONTH(K538,-1)+1,MobileEvents[Date],"&lt;="&amp;K538,MobileEvents[MOBILE PROVIDER NAME],"LMC")</f>
        <v>0</v>
      </c>
      <c r="V538">
        <f>COUNTIFS(MobileEvents[Date],"&gt;="&amp;EOMONTH(K538,-1)+1,MobileEvents[Date],"&lt;="&amp;K538,MobileEvents[MOBILE PROVIDER NAME],"McLeod Health")</f>
        <v>0</v>
      </c>
      <c r="W538">
        <f>COUNTIFS(MobileEvents[Date],"&gt;="&amp;EOMONTH(K538,-1)+1,MobileEvents[Date],"&lt;="&amp;K538,MobileEvents[MOBILE PROVIDER NAME],"MUSC Hollings")</f>
        <v>0</v>
      </c>
      <c r="X538">
        <f>COUNTIFS(MobileEvents[Date],"&gt;="&amp;EOMONTH(K538,-1)+1,MobileEvents[Date],"&lt;="&amp;K538,MobileEvents[MOBILE PROVIDER NAME],"MUSC Mobile Health")</f>
        <v>0</v>
      </c>
      <c r="Y538">
        <f>COUNTIFS(MobileEvents[Date],"&gt;="&amp;EOMONTH(K538,-1)+1,MobileEvents[Date],"&lt;="&amp;K538,MobileEvents[MOBILE PROVIDER NAME],"MUSC Orangeburg")</f>
        <v>0</v>
      </c>
      <c r="Z538">
        <f>COUNTIFS(MobileEvents[Date],"&gt;="&amp;EOMONTH(K538,-1)+1,MobileEvents[Date],"&lt;="&amp;K538,MobileEvents[MOBILE PROVIDER NAME],"Prisma")</f>
        <v>0</v>
      </c>
      <c r="AA538">
        <f>COUNTIFS(MobileEvents[Date],"&gt;="&amp;EOMONTH(K538,-1)+1,MobileEvents[Date],"&lt;="&amp;K538,MobileEvents[MOBILE PROVIDER NAME],"Prisma Upstate")</f>
        <v>0</v>
      </c>
      <c r="AB538">
        <f>COUNTIFS(MobileEvents[Date],"&gt;="&amp;EOMONTH(K538,-1)+1,MobileEvents[Date],"&lt;="&amp;K538,MobileEvents[MOBILE PROVIDER NAME],"Self-Regional")</f>
        <v>0</v>
      </c>
      <c r="AC538">
        <f>COUNTIFS(MobileEvents[Date],"&gt;="&amp;EOMONTH(K538,-1)+1,MobileEvents[Date],"&lt;="&amp;K538,MobileEvents[MOBILE PROVIDER NAME],"Spartanburg Regional")</f>
        <v>0</v>
      </c>
    </row>
    <row r="539" spans="1:29" customFormat="1" x14ac:dyDescent="0.2">
      <c r="A539" s="59">
        <v>45320</v>
      </c>
      <c r="B539" s="13" t="s">
        <v>1159</v>
      </c>
      <c r="C539" s="32" t="s">
        <v>45</v>
      </c>
      <c r="D539" s="32" t="s">
        <v>64</v>
      </c>
      <c r="E539" s="13" t="s">
        <v>39</v>
      </c>
      <c r="F539" s="13"/>
      <c r="G539" s="40">
        <v>11</v>
      </c>
      <c r="H539" s="13"/>
      <c r="I539" s="19"/>
      <c r="J539" s="41"/>
      <c r="K539" s="4">
        <v>46173</v>
      </c>
      <c r="L539" s="2">
        <f>COUNTIFS(MobileEvents[Date],"&gt;="&amp;EOMONTH(K539,-1)+1,MobileEvents[Date],"&lt;="&amp;K539,MobileEvents[REGION],"Upstate")</f>
        <v>0</v>
      </c>
      <c r="M539" s="23">
        <f>COUNTIFS(MobileEvents[Date],"&gt;="&amp;EOMONTH(K539,-1)+1,MobileEvents[Date],"&lt;="&amp;K539,MobileEvents[REGION],"Midlands")</f>
        <v>0</v>
      </c>
      <c r="N539" s="23">
        <f>COUNTIFS(MobileEvents[Date],"&gt;="&amp;EOMONTH(K539,-1)+1,MobileEvents[Date],"&lt;="&amp;K539,MobileEvents[REGION],"Lowcountry")</f>
        <v>0</v>
      </c>
      <c r="O539" s="23">
        <f>COUNTIFS(MobileEvents[Date],"&gt;="&amp;EOMONTH(K539,-1)+1,MobileEvents[Date],"&lt;="&amp;K539,MobileEvents[REGION],"Pee Dee")</f>
        <v>0</v>
      </c>
      <c r="P539" s="23">
        <f>COUNTIFS(MobileEvents[Date],"&gt;="&amp;EOMONTH(K539,-1)+1,MobileEvents[Date],"&lt;="&amp;K539,MobileEvents[MOBILE PROVIDER NAME],"Beaufort Memorial Mobile Wellness Unit")</f>
        <v>0</v>
      </c>
      <c r="Q539" s="23">
        <f>COUNTIFS(MobileEvents[Date],"&gt;="&amp;EOMONTH(K539,-1)+1,MobileEvents[Date],"&lt;="&amp;K539,MobileEvents[MOBILE PROVIDER NAME],"Clemson Rural Health")</f>
        <v>0</v>
      </c>
      <c r="R539" s="23">
        <f>COUNTIFS(MobileEvents[Date],"&gt;="&amp;EOMONTH(K539,-1)+1,MobileEvents[Date],"&lt;="&amp;K539,MobileEvents[MOBILE PROVIDER NAME],"Clemson Prisma PALSS")</f>
        <v>0</v>
      </c>
      <c r="S539" s="23">
        <f>COUNTIFS(MobileEvents[Date],"&gt;="&amp;EOMONTH(K539,-1)+1,MobileEvents[Date],"&lt;="&amp;K539,MobileEvents[MOBILE PROVIDER NAME],"Conway Medical Center")</f>
        <v>0</v>
      </c>
      <c r="T539" s="23">
        <f>COUNTIFS(MobileEvents[Date],"&gt;="&amp;EOMONTH(K539,-1)+1,MobileEvents[Date],"&lt;="&amp;K539,MobileEvents[MOBILE PROVIDER NAME],"Invision Diagnostics")</f>
        <v>0</v>
      </c>
      <c r="U539" s="23">
        <f>COUNTIFS(MobileEvents[Date],"&gt;="&amp;EOMONTH(K539,-1)+1,MobileEvents[Date],"&lt;="&amp;K539,MobileEvents[MOBILE PROVIDER NAME],"LMC")</f>
        <v>0</v>
      </c>
      <c r="V539">
        <f>COUNTIFS(MobileEvents[Date],"&gt;="&amp;EOMONTH(K539,-1)+1,MobileEvents[Date],"&lt;="&amp;K539,MobileEvents[MOBILE PROVIDER NAME],"McLeod Health")</f>
        <v>0</v>
      </c>
      <c r="W539">
        <f>COUNTIFS(MobileEvents[Date],"&gt;="&amp;EOMONTH(K539,-1)+1,MobileEvents[Date],"&lt;="&amp;K539,MobileEvents[MOBILE PROVIDER NAME],"MUSC Hollings")</f>
        <v>0</v>
      </c>
      <c r="X539">
        <f>COUNTIFS(MobileEvents[Date],"&gt;="&amp;EOMONTH(K539,-1)+1,MobileEvents[Date],"&lt;="&amp;K539,MobileEvents[MOBILE PROVIDER NAME],"MUSC Mobile Health")</f>
        <v>0</v>
      </c>
      <c r="Y539">
        <f>COUNTIFS(MobileEvents[Date],"&gt;="&amp;EOMONTH(K539,-1)+1,MobileEvents[Date],"&lt;="&amp;K539,MobileEvents[MOBILE PROVIDER NAME],"MUSC Orangeburg")</f>
        <v>0</v>
      </c>
      <c r="Z539">
        <f>COUNTIFS(MobileEvents[Date],"&gt;="&amp;EOMONTH(K539,-1)+1,MobileEvents[Date],"&lt;="&amp;K539,MobileEvents[MOBILE PROVIDER NAME],"Prisma")</f>
        <v>0</v>
      </c>
      <c r="AA539">
        <f>COUNTIFS(MobileEvents[Date],"&gt;="&amp;EOMONTH(K539,-1)+1,MobileEvents[Date],"&lt;="&amp;K539,MobileEvents[MOBILE PROVIDER NAME],"Prisma Upstate")</f>
        <v>0</v>
      </c>
      <c r="AB539">
        <f>COUNTIFS(MobileEvents[Date],"&gt;="&amp;EOMONTH(K539,-1)+1,MobileEvents[Date],"&lt;="&amp;K539,MobileEvents[MOBILE PROVIDER NAME],"Self-Regional")</f>
        <v>0</v>
      </c>
      <c r="AC539">
        <f>COUNTIFS(MobileEvents[Date],"&gt;="&amp;EOMONTH(K539,-1)+1,MobileEvents[Date],"&lt;="&amp;K539,MobileEvents[MOBILE PROVIDER NAME],"Spartanburg Regional")</f>
        <v>0</v>
      </c>
    </row>
    <row r="540" spans="1:29" x14ac:dyDescent="0.2">
      <c r="A540" s="53">
        <v>45320</v>
      </c>
      <c r="B540" s="9" t="s">
        <v>1330</v>
      </c>
      <c r="C540" s="10" t="s">
        <v>52</v>
      </c>
      <c r="D540" s="10" t="s">
        <v>69</v>
      </c>
      <c r="E540" s="9" t="s">
        <v>17</v>
      </c>
      <c r="F540" s="9"/>
      <c r="G540" s="11">
        <v>24</v>
      </c>
      <c r="H540" s="9"/>
      <c r="I540" s="9"/>
      <c r="J540" s="9"/>
      <c r="K540" s="38">
        <v>46203</v>
      </c>
      <c r="L540" s="39">
        <f>COUNTIFS(MobileEvents[Date],"&gt;="&amp;EOMONTH(K540,-1)+1,MobileEvents[Date],"&lt;="&amp;K540,MobileEvents[REGION],"Upstate")</f>
        <v>0</v>
      </c>
      <c r="M540" s="9">
        <f>COUNTIFS(MobileEvents[Date],"&gt;="&amp;EOMONTH(K540,-1)+1,MobileEvents[Date],"&lt;="&amp;K540,MobileEvents[REGION],"Midlands")</f>
        <v>0</v>
      </c>
      <c r="N540" s="9">
        <f>COUNTIFS(MobileEvents[Date],"&gt;="&amp;EOMONTH(K540,-1)+1,MobileEvents[Date],"&lt;="&amp;K540,MobileEvents[REGION],"Lowcountry")</f>
        <v>0</v>
      </c>
      <c r="O540" s="9">
        <f>COUNTIFS(MobileEvents[Date],"&gt;="&amp;EOMONTH(K540,-1)+1,MobileEvents[Date],"&lt;="&amp;K540,MobileEvents[REGION],"Pee Dee")</f>
        <v>0</v>
      </c>
      <c r="P540" s="9">
        <f>COUNTIFS(MobileEvents[Date],"&gt;="&amp;EOMONTH(K540,-1)+1,MobileEvents[Date],"&lt;="&amp;K540,MobileEvents[MOBILE PROVIDER NAME],"Beaufort Memorial Mobile Wellness Unit")</f>
        <v>0</v>
      </c>
      <c r="Q540" s="9">
        <f>COUNTIFS(MobileEvents[Date],"&gt;="&amp;EOMONTH(K540,-1)+1,MobileEvents[Date],"&lt;="&amp;K540,MobileEvents[MOBILE PROVIDER NAME],"Clemson Rural Health")</f>
        <v>0</v>
      </c>
      <c r="R540" s="9">
        <f>COUNTIFS(MobileEvents[Date],"&gt;="&amp;EOMONTH(K540,-1)+1,MobileEvents[Date],"&lt;="&amp;K540,MobileEvents[MOBILE PROVIDER NAME],"Clemson Prisma PALSS")</f>
        <v>0</v>
      </c>
      <c r="S540" s="9">
        <f>COUNTIFS(MobileEvents[Date],"&gt;="&amp;EOMONTH(K540,-1)+1,MobileEvents[Date],"&lt;="&amp;K540,MobileEvents[MOBILE PROVIDER NAME],"Conway Medical Center")</f>
        <v>0</v>
      </c>
      <c r="T540" s="9">
        <f>COUNTIFS(MobileEvents[Date],"&gt;="&amp;EOMONTH(K540,-1)+1,MobileEvents[Date],"&lt;="&amp;K540,MobileEvents[MOBILE PROVIDER NAME],"Invision Diagnostics")</f>
        <v>0</v>
      </c>
      <c r="U540" s="9">
        <f>COUNTIFS(MobileEvents[Date],"&gt;="&amp;EOMONTH(K540,-1)+1,MobileEvents[Date],"&lt;="&amp;K540,MobileEvents[MOBILE PROVIDER NAME],"LMC")</f>
        <v>0</v>
      </c>
      <c r="V540" s="21">
        <f>COUNTIFS(MobileEvents[Date],"&gt;="&amp;EOMONTH(K540,-1)+1,MobileEvents[Date],"&lt;="&amp;K540,MobileEvents[MOBILE PROVIDER NAME],"McLeod Health")</f>
        <v>0</v>
      </c>
      <c r="W540" s="21">
        <f>COUNTIFS(MobileEvents[Date],"&gt;="&amp;EOMONTH(K540,-1)+1,MobileEvents[Date],"&lt;="&amp;K540,MobileEvents[MOBILE PROVIDER NAME],"MUSC Hollings")</f>
        <v>0</v>
      </c>
      <c r="X540" s="21">
        <f>COUNTIFS(MobileEvents[Date],"&gt;="&amp;EOMONTH(K540,-1)+1,MobileEvents[Date],"&lt;="&amp;K540,MobileEvents[MOBILE PROVIDER NAME],"MUSC Mobile Health")</f>
        <v>0</v>
      </c>
      <c r="Y540" s="21">
        <f>COUNTIFS(MobileEvents[Date],"&gt;="&amp;EOMONTH(K540,-1)+1,MobileEvents[Date],"&lt;="&amp;K540,MobileEvents[MOBILE PROVIDER NAME],"MUSC Orangeburg")</f>
        <v>0</v>
      </c>
      <c r="Z540" s="21">
        <f>COUNTIFS(MobileEvents[Date],"&gt;="&amp;EOMONTH(K540,-1)+1,MobileEvents[Date],"&lt;="&amp;K540,MobileEvents[MOBILE PROVIDER NAME],"Prisma")</f>
        <v>0</v>
      </c>
      <c r="AA540" s="21">
        <f>COUNTIFS(MobileEvents[Date],"&gt;="&amp;EOMONTH(K540,-1)+1,MobileEvents[Date],"&lt;="&amp;K540,MobileEvents[MOBILE PROVIDER NAME],"Prisma Upstate")</f>
        <v>0</v>
      </c>
      <c r="AB540" s="21">
        <f>COUNTIFS(MobileEvents[Date],"&gt;="&amp;EOMONTH(K540,-1)+1,MobileEvents[Date],"&lt;="&amp;K540,MobileEvents[MOBILE PROVIDER NAME],"Self-Regional")</f>
        <v>0</v>
      </c>
      <c r="AC540" s="21">
        <f>COUNTIFS(MobileEvents[Date],"&gt;="&amp;EOMONTH(K540,-1)+1,MobileEvents[Date],"&lt;="&amp;K540,MobileEvents[MOBILE PROVIDER NAME],"Spartanburg Regional")</f>
        <v>0</v>
      </c>
    </row>
    <row r="541" spans="1:29" customFormat="1" x14ac:dyDescent="0.2">
      <c r="A541" s="58">
        <v>45320</v>
      </c>
      <c r="B541" s="6" t="s">
        <v>1331</v>
      </c>
      <c r="C541" s="42" t="s">
        <v>9</v>
      </c>
      <c r="D541" s="42" t="s">
        <v>59</v>
      </c>
      <c r="E541" s="6" t="s">
        <v>29</v>
      </c>
      <c r="F541" s="6"/>
      <c r="G541" s="45">
        <v>5</v>
      </c>
      <c r="H541" s="6"/>
      <c r="I541" s="20"/>
      <c r="J541" s="48"/>
      <c r="K541" s="4">
        <v>46234</v>
      </c>
      <c r="L541" s="2">
        <f>COUNTIFS(MobileEvents[Date],"&gt;="&amp;EOMONTH(K541,-1)+1,MobileEvents[Date],"&lt;="&amp;K541,MobileEvents[REGION],"Upstate")</f>
        <v>0</v>
      </c>
      <c r="M541" s="23">
        <f>COUNTIFS(MobileEvents[Date],"&gt;="&amp;EOMONTH(K541,-1)+1,MobileEvents[Date],"&lt;="&amp;K541,MobileEvents[REGION],"Midlands")</f>
        <v>0</v>
      </c>
      <c r="N541" s="23">
        <f>COUNTIFS(MobileEvents[Date],"&gt;="&amp;EOMONTH(K541,-1)+1,MobileEvents[Date],"&lt;="&amp;K541,MobileEvents[REGION],"Lowcountry")</f>
        <v>0</v>
      </c>
      <c r="O541" s="23">
        <f>COUNTIFS(MobileEvents[Date],"&gt;="&amp;EOMONTH(K541,-1)+1,MobileEvents[Date],"&lt;="&amp;K541,MobileEvents[REGION],"Pee Dee")</f>
        <v>0</v>
      </c>
      <c r="P541" s="23">
        <f>COUNTIFS(MobileEvents[Date],"&gt;="&amp;EOMONTH(K541,-1)+1,MobileEvents[Date],"&lt;="&amp;K541,MobileEvents[MOBILE PROVIDER NAME],"Beaufort Memorial Mobile Wellness Unit")</f>
        <v>0</v>
      </c>
      <c r="Q541" s="23">
        <f>COUNTIFS(MobileEvents[Date],"&gt;="&amp;EOMONTH(K541,-1)+1,MobileEvents[Date],"&lt;="&amp;K541,MobileEvents[MOBILE PROVIDER NAME],"Clemson Rural Health")</f>
        <v>0</v>
      </c>
      <c r="R541" s="23">
        <f>COUNTIFS(MobileEvents[Date],"&gt;="&amp;EOMONTH(K541,-1)+1,MobileEvents[Date],"&lt;="&amp;K541,MobileEvents[MOBILE PROVIDER NAME],"Clemson Prisma PALSS")</f>
        <v>0</v>
      </c>
      <c r="S541" s="23">
        <f>COUNTIFS(MobileEvents[Date],"&gt;="&amp;EOMONTH(K541,-1)+1,MobileEvents[Date],"&lt;="&amp;K541,MobileEvents[MOBILE PROVIDER NAME],"Conway Medical Center")</f>
        <v>0</v>
      </c>
      <c r="T541" s="23">
        <f>COUNTIFS(MobileEvents[Date],"&gt;="&amp;EOMONTH(K541,-1)+1,MobileEvents[Date],"&lt;="&amp;K541,MobileEvents[MOBILE PROVIDER NAME],"Invision Diagnostics")</f>
        <v>0</v>
      </c>
      <c r="U541" s="23">
        <f>COUNTIFS(MobileEvents[Date],"&gt;="&amp;EOMONTH(K541,-1)+1,MobileEvents[Date],"&lt;="&amp;K541,MobileEvents[MOBILE PROVIDER NAME],"LMC")</f>
        <v>0</v>
      </c>
      <c r="V541">
        <f>COUNTIFS(MobileEvents[Date],"&gt;="&amp;EOMONTH(K541,-1)+1,MobileEvents[Date],"&lt;="&amp;K541,MobileEvents[MOBILE PROVIDER NAME],"McLeod Health")</f>
        <v>0</v>
      </c>
      <c r="W541">
        <f>COUNTIFS(MobileEvents[Date],"&gt;="&amp;EOMONTH(K541,-1)+1,MobileEvents[Date],"&lt;="&amp;K541,MobileEvents[MOBILE PROVIDER NAME],"MUSC Hollings")</f>
        <v>0</v>
      </c>
      <c r="X541">
        <f>COUNTIFS(MobileEvents[Date],"&gt;="&amp;EOMONTH(K541,-1)+1,MobileEvents[Date],"&lt;="&amp;K541,MobileEvents[MOBILE PROVIDER NAME],"MUSC Mobile Health")</f>
        <v>0</v>
      </c>
      <c r="Y541">
        <f>COUNTIFS(MobileEvents[Date],"&gt;="&amp;EOMONTH(K541,-1)+1,MobileEvents[Date],"&lt;="&amp;K541,MobileEvents[MOBILE PROVIDER NAME],"MUSC Orangeburg")</f>
        <v>0</v>
      </c>
      <c r="Z541">
        <f>COUNTIFS(MobileEvents[Date],"&gt;="&amp;EOMONTH(K541,-1)+1,MobileEvents[Date],"&lt;="&amp;K541,MobileEvents[MOBILE PROVIDER NAME],"Prisma")</f>
        <v>0</v>
      </c>
      <c r="AA541">
        <f>COUNTIFS(MobileEvents[Date],"&gt;="&amp;EOMONTH(K541,-1)+1,MobileEvents[Date],"&lt;="&amp;K541,MobileEvents[MOBILE PROVIDER NAME],"Prisma Upstate")</f>
        <v>0</v>
      </c>
      <c r="AB541">
        <f>COUNTIFS(MobileEvents[Date],"&gt;="&amp;EOMONTH(K541,-1)+1,MobileEvents[Date],"&lt;="&amp;K541,MobileEvents[MOBILE PROVIDER NAME],"Self-Regional")</f>
        <v>0</v>
      </c>
      <c r="AC541">
        <f>COUNTIFS(MobileEvents[Date],"&gt;="&amp;EOMONTH(K541,-1)+1,MobileEvents[Date],"&lt;="&amp;K541,MobileEvents[MOBILE PROVIDER NAME],"Spartanburg Regional")</f>
        <v>0</v>
      </c>
    </row>
    <row r="542" spans="1:29" customFormat="1" x14ac:dyDescent="0.2">
      <c r="A542" s="59">
        <v>45321</v>
      </c>
      <c r="B542" s="13" t="s">
        <v>1326</v>
      </c>
      <c r="C542" s="32" t="s">
        <v>68</v>
      </c>
      <c r="D542" s="32" t="s">
        <v>59</v>
      </c>
      <c r="E542" s="13" t="s">
        <v>29</v>
      </c>
      <c r="F542" s="13"/>
      <c r="G542" s="40">
        <v>12</v>
      </c>
      <c r="H542" s="13"/>
      <c r="I542" s="19"/>
      <c r="J542" s="41"/>
      <c r="K542" s="4">
        <v>46265</v>
      </c>
      <c r="L542" s="2">
        <f>COUNTIFS(MobileEvents[Date],"&gt;="&amp;EOMONTH(K542,-1)+1,MobileEvents[Date],"&lt;="&amp;K542,MobileEvents[REGION],"Upstate")</f>
        <v>0</v>
      </c>
      <c r="M542" s="23">
        <f>COUNTIFS(MobileEvents[Date],"&gt;="&amp;EOMONTH(K542,-1)+1,MobileEvents[Date],"&lt;="&amp;K542,MobileEvents[REGION],"Midlands")</f>
        <v>0</v>
      </c>
      <c r="N542" s="23">
        <f>COUNTIFS(MobileEvents[Date],"&gt;="&amp;EOMONTH(K542,-1)+1,MobileEvents[Date],"&lt;="&amp;K542,MobileEvents[REGION],"Lowcountry")</f>
        <v>0</v>
      </c>
      <c r="O542" s="23">
        <f>COUNTIFS(MobileEvents[Date],"&gt;="&amp;EOMONTH(K542,-1)+1,MobileEvents[Date],"&lt;="&amp;K542,MobileEvents[REGION],"Pee Dee")</f>
        <v>0</v>
      </c>
      <c r="P542" s="23">
        <f>COUNTIFS(MobileEvents[Date],"&gt;="&amp;EOMONTH(K542,-1)+1,MobileEvents[Date],"&lt;="&amp;K542,MobileEvents[MOBILE PROVIDER NAME],"Beaufort Memorial Mobile Wellness Unit")</f>
        <v>0</v>
      </c>
      <c r="Q542" s="23">
        <f>COUNTIFS(MobileEvents[Date],"&gt;="&amp;EOMONTH(K542,-1)+1,MobileEvents[Date],"&lt;="&amp;K542,MobileEvents[MOBILE PROVIDER NAME],"Clemson Rural Health")</f>
        <v>0</v>
      </c>
      <c r="R542" s="23">
        <f>COUNTIFS(MobileEvents[Date],"&gt;="&amp;EOMONTH(K542,-1)+1,MobileEvents[Date],"&lt;="&amp;K542,MobileEvents[MOBILE PROVIDER NAME],"Clemson Prisma PALSS")</f>
        <v>0</v>
      </c>
      <c r="S542" s="23">
        <f>COUNTIFS(MobileEvents[Date],"&gt;="&amp;EOMONTH(K542,-1)+1,MobileEvents[Date],"&lt;="&amp;K542,MobileEvents[MOBILE PROVIDER NAME],"Conway Medical Center")</f>
        <v>0</v>
      </c>
      <c r="T542" s="23">
        <f>COUNTIFS(MobileEvents[Date],"&gt;="&amp;EOMONTH(K542,-1)+1,MobileEvents[Date],"&lt;="&amp;K542,MobileEvents[MOBILE PROVIDER NAME],"Invision Diagnostics")</f>
        <v>0</v>
      </c>
      <c r="U542" s="23">
        <f>COUNTIFS(MobileEvents[Date],"&gt;="&amp;EOMONTH(K542,-1)+1,MobileEvents[Date],"&lt;="&amp;K542,MobileEvents[MOBILE PROVIDER NAME],"LMC")</f>
        <v>0</v>
      </c>
      <c r="V542">
        <f>COUNTIFS(MobileEvents[Date],"&gt;="&amp;EOMONTH(K542,-1)+1,MobileEvents[Date],"&lt;="&amp;K542,MobileEvents[MOBILE PROVIDER NAME],"McLeod Health")</f>
        <v>0</v>
      </c>
      <c r="W542">
        <f>COUNTIFS(MobileEvents[Date],"&gt;="&amp;EOMONTH(K542,-1)+1,MobileEvents[Date],"&lt;="&amp;K542,MobileEvents[MOBILE PROVIDER NAME],"MUSC Hollings")</f>
        <v>0</v>
      </c>
      <c r="X542">
        <f>COUNTIFS(MobileEvents[Date],"&gt;="&amp;EOMONTH(K542,-1)+1,MobileEvents[Date],"&lt;="&amp;K542,MobileEvents[MOBILE PROVIDER NAME],"MUSC Mobile Health")</f>
        <v>0</v>
      </c>
      <c r="Y542">
        <f>COUNTIFS(MobileEvents[Date],"&gt;="&amp;EOMONTH(K542,-1)+1,MobileEvents[Date],"&lt;="&amp;K542,MobileEvents[MOBILE PROVIDER NAME],"MUSC Orangeburg")</f>
        <v>0</v>
      </c>
      <c r="Z542">
        <f>COUNTIFS(MobileEvents[Date],"&gt;="&amp;EOMONTH(K542,-1)+1,MobileEvents[Date],"&lt;="&amp;K542,MobileEvents[MOBILE PROVIDER NAME],"Prisma")</f>
        <v>0</v>
      </c>
      <c r="AA542">
        <f>COUNTIFS(MobileEvents[Date],"&gt;="&amp;EOMONTH(K542,-1)+1,MobileEvents[Date],"&lt;="&amp;K542,MobileEvents[MOBILE PROVIDER NAME],"Prisma Upstate")</f>
        <v>0</v>
      </c>
      <c r="AB542">
        <f>COUNTIFS(MobileEvents[Date],"&gt;="&amp;EOMONTH(K542,-1)+1,MobileEvents[Date],"&lt;="&amp;K542,MobileEvents[MOBILE PROVIDER NAME],"Self-Regional")</f>
        <v>0</v>
      </c>
      <c r="AC542">
        <f>COUNTIFS(MobileEvents[Date],"&gt;="&amp;EOMONTH(K542,-1)+1,MobileEvents[Date],"&lt;="&amp;K542,MobileEvents[MOBILE PROVIDER NAME],"Spartanburg Regional")</f>
        <v>0</v>
      </c>
    </row>
    <row r="543" spans="1:29" x14ac:dyDescent="0.2">
      <c r="A543" s="53">
        <v>45321</v>
      </c>
      <c r="B543" s="9" t="s">
        <v>1332</v>
      </c>
      <c r="C543" s="10" t="s">
        <v>52</v>
      </c>
      <c r="D543" s="10" t="s">
        <v>69</v>
      </c>
      <c r="E543" s="9" t="s">
        <v>17</v>
      </c>
      <c r="F543" s="9"/>
      <c r="G543" s="11">
        <v>17</v>
      </c>
      <c r="H543" s="9"/>
      <c r="I543" s="9"/>
      <c r="J543" s="9"/>
      <c r="K543" s="38">
        <v>46295</v>
      </c>
      <c r="L543" s="39">
        <f>COUNTIFS(MobileEvents[Date],"&gt;="&amp;EOMONTH(K543,-1)+1,MobileEvents[Date],"&lt;="&amp;K543,MobileEvents[REGION],"Upstate")</f>
        <v>0</v>
      </c>
      <c r="M543" s="9">
        <f>COUNTIFS(MobileEvents[Date],"&gt;="&amp;EOMONTH(K543,-1)+1,MobileEvents[Date],"&lt;="&amp;K543,MobileEvents[REGION],"Midlands")</f>
        <v>0</v>
      </c>
      <c r="N543" s="9">
        <f>COUNTIFS(MobileEvents[Date],"&gt;="&amp;EOMONTH(K543,-1)+1,MobileEvents[Date],"&lt;="&amp;K543,MobileEvents[REGION],"Lowcountry")</f>
        <v>0</v>
      </c>
      <c r="O543" s="9">
        <f>COUNTIFS(MobileEvents[Date],"&gt;="&amp;EOMONTH(K543,-1)+1,MobileEvents[Date],"&lt;="&amp;K543,MobileEvents[REGION],"Pee Dee")</f>
        <v>0</v>
      </c>
      <c r="P543" s="9">
        <f>COUNTIFS(MobileEvents[Date],"&gt;="&amp;EOMONTH(K543,-1)+1,MobileEvents[Date],"&lt;="&amp;K543,MobileEvents[MOBILE PROVIDER NAME],"Beaufort Memorial Mobile Wellness Unit")</f>
        <v>0</v>
      </c>
      <c r="Q543" s="9">
        <f>COUNTIFS(MobileEvents[Date],"&gt;="&amp;EOMONTH(K543,-1)+1,MobileEvents[Date],"&lt;="&amp;K543,MobileEvents[MOBILE PROVIDER NAME],"Clemson Rural Health")</f>
        <v>0</v>
      </c>
      <c r="R543" s="9">
        <f>COUNTIFS(MobileEvents[Date],"&gt;="&amp;EOMONTH(K543,-1)+1,MobileEvents[Date],"&lt;="&amp;K543,MobileEvents[MOBILE PROVIDER NAME],"Clemson Prisma PALSS")</f>
        <v>0</v>
      </c>
      <c r="S543" s="9">
        <f>COUNTIFS(MobileEvents[Date],"&gt;="&amp;EOMONTH(K543,-1)+1,MobileEvents[Date],"&lt;="&amp;K543,MobileEvents[MOBILE PROVIDER NAME],"Conway Medical Center")</f>
        <v>0</v>
      </c>
      <c r="T543" s="9">
        <f>COUNTIFS(MobileEvents[Date],"&gt;="&amp;EOMONTH(K543,-1)+1,MobileEvents[Date],"&lt;="&amp;K543,MobileEvents[MOBILE PROVIDER NAME],"Invision Diagnostics")</f>
        <v>0</v>
      </c>
      <c r="U543" s="9">
        <f>COUNTIFS(MobileEvents[Date],"&gt;="&amp;EOMONTH(K543,-1)+1,MobileEvents[Date],"&lt;="&amp;K543,MobileEvents[MOBILE PROVIDER NAME],"LMC")</f>
        <v>0</v>
      </c>
      <c r="V543" s="21">
        <f>COUNTIFS(MobileEvents[Date],"&gt;="&amp;EOMONTH(K543,-1)+1,MobileEvents[Date],"&lt;="&amp;K543,MobileEvents[MOBILE PROVIDER NAME],"McLeod Health")</f>
        <v>0</v>
      </c>
      <c r="W543" s="21">
        <f>COUNTIFS(MobileEvents[Date],"&gt;="&amp;EOMONTH(K543,-1)+1,MobileEvents[Date],"&lt;="&amp;K543,MobileEvents[MOBILE PROVIDER NAME],"MUSC Hollings")</f>
        <v>0</v>
      </c>
      <c r="X543" s="21">
        <f>COUNTIFS(MobileEvents[Date],"&gt;="&amp;EOMONTH(K543,-1)+1,MobileEvents[Date],"&lt;="&amp;K543,MobileEvents[MOBILE PROVIDER NAME],"MUSC Mobile Health")</f>
        <v>0</v>
      </c>
      <c r="Y543" s="21">
        <f>COUNTIFS(MobileEvents[Date],"&gt;="&amp;EOMONTH(K543,-1)+1,MobileEvents[Date],"&lt;="&amp;K543,MobileEvents[MOBILE PROVIDER NAME],"MUSC Orangeburg")</f>
        <v>0</v>
      </c>
      <c r="Z543" s="21">
        <f>COUNTIFS(MobileEvents[Date],"&gt;="&amp;EOMONTH(K543,-1)+1,MobileEvents[Date],"&lt;="&amp;K543,MobileEvents[MOBILE PROVIDER NAME],"Prisma")</f>
        <v>0</v>
      </c>
      <c r="AA543" s="21">
        <f>COUNTIFS(MobileEvents[Date],"&gt;="&amp;EOMONTH(K543,-1)+1,MobileEvents[Date],"&lt;="&amp;K543,MobileEvents[MOBILE PROVIDER NAME],"Prisma Upstate")</f>
        <v>0</v>
      </c>
      <c r="AB543" s="21">
        <f>COUNTIFS(MobileEvents[Date],"&gt;="&amp;EOMONTH(K543,-1)+1,MobileEvents[Date],"&lt;="&amp;K543,MobileEvents[MOBILE PROVIDER NAME],"Self-Regional")</f>
        <v>0</v>
      </c>
      <c r="AC543" s="21">
        <f>COUNTIFS(MobileEvents[Date],"&gt;="&amp;EOMONTH(K543,-1)+1,MobileEvents[Date],"&lt;="&amp;K543,MobileEvents[MOBILE PROVIDER NAME],"Spartanburg Regional")</f>
        <v>0</v>
      </c>
    </row>
    <row r="544" spans="1:29" customFormat="1" x14ac:dyDescent="0.2">
      <c r="A544" s="58">
        <v>45322</v>
      </c>
      <c r="B544" s="6" t="s">
        <v>1333</v>
      </c>
      <c r="C544" s="42" t="s">
        <v>44</v>
      </c>
      <c r="D544" s="42" t="s">
        <v>59</v>
      </c>
      <c r="E544" s="6" t="s">
        <v>29</v>
      </c>
      <c r="F544" s="6"/>
      <c r="G544" s="45">
        <v>14</v>
      </c>
      <c r="H544" s="6"/>
      <c r="I544" s="20"/>
      <c r="J544" s="48"/>
      <c r="K544" s="4">
        <v>46326</v>
      </c>
      <c r="L544" s="2">
        <f>COUNTIFS(MobileEvents[Date],"&gt;="&amp;EOMONTH(K544,-1)+1,MobileEvents[Date],"&lt;="&amp;K544,MobileEvents[REGION],"Upstate")</f>
        <v>0</v>
      </c>
      <c r="M544" s="23">
        <f>COUNTIFS(MobileEvents[Date],"&gt;="&amp;EOMONTH(K544,-1)+1,MobileEvents[Date],"&lt;="&amp;K544,MobileEvents[REGION],"Midlands")</f>
        <v>0</v>
      </c>
      <c r="N544" s="23">
        <f>COUNTIFS(MobileEvents[Date],"&gt;="&amp;EOMONTH(K544,-1)+1,MobileEvents[Date],"&lt;="&amp;K544,MobileEvents[REGION],"Lowcountry")</f>
        <v>0</v>
      </c>
      <c r="O544" s="23">
        <f>COUNTIFS(MobileEvents[Date],"&gt;="&amp;EOMONTH(K544,-1)+1,MobileEvents[Date],"&lt;="&amp;K544,MobileEvents[REGION],"Pee Dee")</f>
        <v>0</v>
      </c>
      <c r="P544" s="23">
        <f>COUNTIFS(MobileEvents[Date],"&gt;="&amp;EOMONTH(K544,-1)+1,MobileEvents[Date],"&lt;="&amp;K544,MobileEvents[MOBILE PROVIDER NAME],"Beaufort Memorial Mobile Wellness Unit")</f>
        <v>0</v>
      </c>
      <c r="Q544" s="23">
        <f>COUNTIFS(MobileEvents[Date],"&gt;="&amp;EOMONTH(K544,-1)+1,MobileEvents[Date],"&lt;="&amp;K544,MobileEvents[MOBILE PROVIDER NAME],"Clemson Rural Health")</f>
        <v>0</v>
      </c>
      <c r="R544" s="23">
        <f>COUNTIFS(MobileEvents[Date],"&gt;="&amp;EOMONTH(K544,-1)+1,MobileEvents[Date],"&lt;="&amp;K544,MobileEvents[MOBILE PROVIDER NAME],"Clemson Prisma PALSS")</f>
        <v>0</v>
      </c>
      <c r="S544" s="23">
        <f>COUNTIFS(MobileEvents[Date],"&gt;="&amp;EOMONTH(K544,-1)+1,MobileEvents[Date],"&lt;="&amp;K544,MobileEvents[MOBILE PROVIDER NAME],"Conway Medical Center")</f>
        <v>0</v>
      </c>
      <c r="T544" s="23">
        <f>COUNTIFS(MobileEvents[Date],"&gt;="&amp;EOMONTH(K544,-1)+1,MobileEvents[Date],"&lt;="&amp;K544,MobileEvents[MOBILE PROVIDER NAME],"Invision Diagnostics")</f>
        <v>0</v>
      </c>
      <c r="U544" s="23">
        <f>COUNTIFS(MobileEvents[Date],"&gt;="&amp;EOMONTH(K544,-1)+1,MobileEvents[Date],"&lt;="&amp;K544,MobileEvents[MOBILE PROVIDER NAME],"LMC")</f>
        <v>0</v>
      </c>
      <c r="V544">
        <f>COUNTIFS(MobileEvents[Date],"&gt;="&amp;EOMONTH(K544,-1)+1,MobileEvents[Date],"&lt;="&amp;K544,MobileEvents[MOBILE PROVIDER NAME],"McLeod Health")</f>
        <v>0</v>
      </c>
      <c r="W544">
        <f>COUNTIFS(MobileEvents[Date],"&gt;="&amp;EOMONTH(K544,-1)+1,MobileEvents[Date],"&lt;="&amp;K544,MobileEvents[MOBILE PROVIDER NAME],"MUSC Hollings")</f>
        <v>0</v>
      </c>
      <c r="X544">
        <f>COUNTIFS(MobileEvents[Date],"&gt;="&amp;EOMONTH(K544,-1)+1,MobileEvents[Date],"&lt;="&amp;K544,MobileEvents[MOBILE PROVIDER NAME],"MUSC Mobile Health")</f>
        <v>0</v>
      </c>
      <c r="Y544">
        <f>COUNTIFS(MobileEvents[Date],"&gt;="&amp;EOMONTH(K544,-1)+1,MobileEvents[Date],"&lt;="&amp;K544,MobileEvents[MOBILE PROVIDER NAME],"MUSC Orangeburg")</f>
        <v>0</v>
      </c>
      <c r="Z544">
        <f>COUNTIFS(MobileEvents[Date],"&gt;="&amp;EOMONTH(K544,-1)+1,MobileEvents[Date],"&lt;="&amp;K544,MobileEvents[MOBILE PROVIDER NAME],"Prisma")</f>
        <v>0</v>
      </c>
      <c r="AA544">
        <f>COUNTIFS(MobileEvents[Date],"&gt;="&amp;EOMONTH(K544,-1)+1,MobileEvents[Date],"&lt;="&amp;K544,MobileEvents[MOBILE PROVIDER NAME],"Prisma Upstate")</f>
        <v>0</v>
      </c>
      <c r="AB544">
        <f>COUNTIFS(MobileEvents[Date],"&gt;="&amp;EOMONTH(K544,-1)+1,MobileEvents[Date],"&lt;="&amp;K544,MobileEvents[MOBILE PROVIDER NAME],"Self-Regional")</f>
        <v>0</v>
      </c>
      <c r="AC544">
        <f>COUNTIFS(MobileEvents[Date],"&gt;="&amp;EOMONTH(K544,-1)+1,MobileEvents[Date],"&lt;="&amp;K544,MobileEvents[MOBILE PROVIDER NAME],"Spartanburg Regional")</f>
        <v>0</v>
      </c>
    </row>
    <row r="545" spans="1:29" customFormat="1" x14ac:dyDescent="0.2">
      <c r="A545" s="59">
        <v>45322</v>
      </c>
      <c r="B545" s="13" t="s">
        <v>1334</v>
      </c>
      <c r="C545" s="32" t="s">
        <v>50</v>
      </c>
      <c r="D545" s="32" t="s">
        <v>77</v>
      </c>
      <c r="E545" s="13" t="s">
        <v>39</v>
      </c>
      <c r="F545" s="13"/>
      <c r="G545" s="40">
        <v>10</v>
      </c>
      <c r="H545" s="13"/>
      <c r="I545" s="19"/>
      <c r="J545" s="41"/>
      <c r="K545" s="4">
        <v>46356</v>
      </c>
      <c r="L545" s="2">
        <f>COUNTIFS(MobileEvents[Date],"&gt;="&amp;EOMONTH(K545,-1)+1,MobileEvents[Date],"&lt;="&amp;K545,MobileEvents[REGION],"Upstate")</f>
        <v>0</v>
      </c>
      <c r="M545" s="23">
        <f>COUNTIFS(MobileEvents[Date],"&gt;="&amp;EOMONTH(K545,-1)+1,MobileEvents[Date],"&lt;="&amp;K545,MobileEvents[REGION],"Midlands")</f>
        <v>0</v>
      </c>
      <c r="N545" s="23">
        <f>COUNTIFS(MobileEvents[Date],"&gt;="&amp;EOMONTH(K545,-1)+1,MobileEvents[Date],"&lt;="&amp;K545,MobileEvents[REGION],"Lowcountry")</f>
        <v>0</v>
      </c>
      <c r="O545" s="23">
        <f>COUNTIFS(MobileEvents[Date],"&gt;="&amp;EOMONTH(K545,-1)+1,MobileEvents[Date],"&lt;="&amp;K545,MobileEvents[REGION],"Pee Dee")</f>
        <v>0</v>
      </c>
      <c r="P545" s="23">
        <f>COUNTIFS(MobileEvents[Date],"&gt;="&amp;EOMONTH(K545,-1)+1,MobileEvents[Date],"&lt;="&amp;K545,MobileEvents[MOBILE PROVIDER NAME],"Beaufort Memorial Mobile Wellness Unit")</f>
        <v>0</v>
      </c>
      <c r="Q545" s="23">
        <f>COUNTIFS(MobileEvents[Date],"&gt;="&amp;EOMONTH(K545,-1)+1,MobileEvents[Date],"&lt;="&amp;K545,MobileEvents[MOBILE PROVIDER NAME],"Clemson Rural Health")</f>
        <v>0</v>
      </c>
      <c r="R545" s="23">
        <f>COUNTIFS(MobileEvents[Date],"&gt;="&amp;EOMONTH(K545,-1)+1,MobileEvents[Date],"&lt;="&amp;K545,MobileEvents[MOBILE PROVIDER NAME],"Clemson Prisma PALSS")</f>
        <v>0</v>
      </c>
      <c r="S545" s="23">
        <f>COUNTIFS(MobileEvents[Date],"&gt;="&amp;EOMONTH(K545,-1)+1,MobileEvents[Date],"&lt;="&amp;K545,MobileEvents[MOBILE PROVIDER NAME],"Conway Medical Center")</f>
        <v>0</v>
      </c>
      <c r="T545" s="23">
        <f>COUNTIFS(MobileEvents[Date],"&gt;="&amp;EOMONTH(K545,-1)+1,MobileEvents[Date],"&lt;="&amp;K545,MobileEvents[MOBILE PROVIDER NAME],"Invision Diagnostics")</f>
        <v>0</v>
      </c>
      <c r="U545" s="23">
        <f>COUNTIFS(MobileEvents[Date],"&gt;="&amp;EOMONTH(K545,-1)+1,MobileEvents[Date],"&lt;="&amp;K545,MobileEvents[MOBILE PROVIDER NAME],"LMC")</f>
        <v>0</v>
      </c>
      <c r="V545">
        <f>COUNTIFS(MobileEvents[Date],"&gt;="&amp;EOMONTH(K545,-1)+1,MobileEvents[Date],"&lt;="&amp;K545,MobileEvents[MOBILE PROVIDER NAME],"McLeod Health")</f>
        <v>0</v>
      </c>
      <c r="W545">
        <f>COUNTIFS(MobileEvents[Date],"&gt;="&amp;EOMONTH(K545,-1)+1,MobileEvents[Date],"&lt;="&amp;K545,MobileEvents[MOBILE PROVIDER NAME],"MUSC Hollings")</f>
        <v>0</v>
      </c>
      <c r="X545">
        <f>COUNTIFS(MobileEvents[Date],"&gt;="&amp;EOMONTH(K545,-1)+1,MobileEvents[Date],"&lt;="&amp;K545,MobileEvents[MOBILE PROVIDER NAME],"MUSC Mobile Health")</f>
        <v>0</v>
      </c>
      <c r="Y545">
        <f>COUNTIFS(MobileEvents[Date],"&gt;="&amp;EOMONTH(K545,-1)+1,MobileEvents[Date],"&lt;="&amp;K545,MobileEvents[MOBILE PROVIDER NAME],"MUSC Orangeburg")</f>
        <v>0</v>
      </c>
      <c r="Z545">
        <f>COUNTIFS(MobileEvents[Date],"&gt;="&amp;EOMONTH(K545,-1)+1,MobileEvents[Date],"&lt;="&amp;K545,MobileEvents[MOBILE PROVIDER NAME],"Prisma")</f>
        <v>0</v>
      </c>
      <c r="AA545">
        <f>COUNTIFS(MobileEvents[Date],"&gt;="&amp;EOMONTH(K545,-1)+1,MobileEvents[Date],"&lt;="&amp;K545,MobileEvents[MOBILE PROVIDER NAME],"Prisma Upstate")</f>
        <v>0</v>
      </c>
      <c r="AB545">
        <f>COUNTIFS(MobileEvents[Date],"&gt;="&amp;EOMONTH(K545,-1)+1,MobileEvents[Date],"&lt;="&amp;K545,MobileEvents[MOBILE PROVIDER NAME],"Self-Regional")</f>
        <v>0</v>
      </c>
      <c r="AC545">
        <f>COUNTIFS(MobileEvents[Date],"&gt;="&amp;EOMONTH(K545,-1)+1,MobileEvents[Date],"&lt;="&amp;K545,MobileEvents[MOBILE PROVIDER NAME],"Spartanburg Regional")</f>
        <v>0</v>
      </c>
    </row>
    <row r="546" spans="1:29" x14ac:dyDescent="0.2">
      <c r="A546" s="53">
        <v>45322</v>
      </c>
      <c r="B546" s="9" t="s">
        <v>1335</v>
      </c>
      <c r="C546" s="10" t="s">
        <v>52</v>
      </c>
      <c r="D546" s="10" t="s">
        <v>69</v>
      </c>
      <c r="E546" s="9" t="s">
        <v>17</v>
      </c>
      <c r="F546" s="9"/>
      <c r="G546" s="11">
        <v>11</v>
      </c>
      <c r="H546" s="9"/>
      <c r="I546" s="9"/>
      <c r="J546" s="9"/>
      <c r="K546" s="38">
        <v>46387</v>
      </c>
      <c r="L546" s="39">
        <f>COUNTIFS(MobileEvents[Date],"&gt;="&amp;EOMONTH(K546,-1)+1,MobileEvents[Date],"&lt;="&amp;K546,MobileEvents[REGION],"Upstate")</f>
        <v>0</v>
      </c>
      <c r="M546" s="9">
        <f>COUNTIFS(MobileEvents[Date],"&gt;="&amp;EOMONTH(K546,-1)+1,MobileEvents[Date],"&lt;="&amp;K546,MobileEvents[REGION],"Midlands")</f>
        <v>0</v>
      </c>
      <c r="N546" s="9">
        <f>COUNTIFS(MobileEvents[Date],"&gt;="&amp;EOMONTH(K546,-1)+1,MobileEvents[Date],"&lt;="&amp;K546,MobileEvents[REGION],"Lowcountry")</f>
        <v>0</v>
      </c>
      <c r="O546" s="9">
        <f>COUNTIFS(MobileEvents[Date],"&gt;="&amp;EOMONTH(K546,-1)+1,MobileEvents[Date],"&lt;="&amp;K546,MobileEvents[REGION],"Pee Dee")</f>
        <v>0</v>
      </c>
      <c r="P546" s="9">
        <f>COUNTIFS(MobileEvents[Date],"&gt;="&amp;EOMONTH(K546,-1)+1,MobileEvents[Date],"&lt;="&amp;K546,MobileEvents[MOBILE PROVIDER NAME],"Beaufort Memorial Mobile Wellness Unit")</f>
        <v>0</v>
      </c>
      <c r="Q546" s="9">
        <f>COUNTIFS(MobileEvents[Date],"&gt;="&amp;EOMONTH(K546,-1)+1,MobileEvents[Date],"&lt;="&amp;K546,MobileEvents[MOBILE PROVIDER NAME],"Clemson Rural Health")</f>
        <v>0</v>
      </c>
      <c r="R546" s="9">
        <f>COUNTIFS(MobileEvents[Date],"&gt;="&amp;EOMONTH(K546,-1)+1,MobileEvents[Date],"&lt;="&amp;K546,MobileEvents[MOBILE PROVIDER NAME],"Clemson Prisma PALSS")</f>
        <v>0</v>
      </c>
      <c r="S546" s="9">
        <f>COUNTIFS(MobileEvents[Date],"&gt;="&amp;EOMONTH(K546,-1)+1,MobileEvents[Date],"&lt;="&amp;K546,MobileEvents[MOBILE PROVIDER NAME],"Conway Medical Center")</f>
        <v>0</v>
      </c>
      <c r="T546" s="9">
        <f>COUNTIFS(MobileEvents[Date],"&gt;="&amp;EOMONTH(K546,-1)+1,MobileEvents[Date],"&lt;="&amp;K546,MobileEvents[MOBILE PROVIDER NAME],"Invision Diagnostics")</f>
        <v>0</v>
      </c>
      <c r="U546" s="9">
        <f>COUNTIFS(MobileEvents[Date],"&gt;="&amp;EOMONTH(K546,-1)+1,MobileEvents[Date],"&lt;="&amp;K546,MobileEvents[MOBILE PROVIDER NAME],"LMC")</f>
        <v>0</v>
      </c>
      <c r="V546" s="21">
        <f>COUNTIFS(MobileEvents[Date],"&gt;="&amp;EOMONTH(K546,-1)+1,MobileEvents[Date],"&lt;="&amp;K546,MobileEvents[MOBILE PROVIDER NAME],"McLeod Health")</f>
        <v>0</v>
      </c>
      <c r="W546" s="21">
        <f>COUNTIFS(MobileEvents[Date],"&gt;="&amp;EOMONTH(K546,-1)+1,MobileEvents[Date],"&lt;="&amp;K546,MobileEvents[MOBILE PROVIDER NAME],"MUSC Hollings")</f>
        <v>0</v>
      </c>
      <c r="X546" s="21">
        <f>COUNTIFS(MobileEvents[Date],"&gt;="&amp;EOMONTH(K546,-1)+1,MobileEvents[Date],"&lt;="&amp;K546,MobileEvents[MOBILE PROVIDER NAME],"MUSC Mobile Health")</f>
        <v>0</v>
      </c>
      <c r="Y546" s="21">
        <f>COUNTIFS(MobileEvents[Date],"&gt;="&amp;EOMONTH(K546,-1)+1,MobileEvents[Date],"&lt;="&amp;K546,MobileEvents[MOBILE PROVIDER NAME],"MUSC Orangeburg")</f>
        <v>0</v>
      </c>
      <c r="Z546" s="21">
        <f>COUNTIFS(MobileEvents[Date],"&gt;="&amp;EOMONTH(K546,-1)+1,MobileEvents[Date],"&lt;="&amp;K546,MobileEvents[MOBILE PROVIDER NAME],"Prisma")</f>
        <v>0</v>
      </c>
      <c r="AA546" s="21">
        <f>COUNTIFS(MobileEvents[Date],"&gt;="&amp;EOMONTH(K546,-1)+1,MobileEvents[Date],"&lt;="&amp;K546,MobileEvents[MOBILE PROVIDER NAME],"Prisma Upstate")</f>
        <v>0</v>
      </c>
      <c r="AB546" s="21">
        <f>COUNTIFS(MobileEvents[Date],"&gt;="&amp;EOMONTH(K546,-1)+1,MobileEvents[Date],"&lt;="&amp;K546,MobileEvents[MOBILE PROVIDER NAME],"Self-Regional")</f>
        <v>0</v>
      </c>
      <c r="AC546" s="21">
        <f>COUNTIFS(MobileEvents[Date],"&gt;="&amp;EOMONTH(K546,-1)+1,MobileEvents[Date],"&lt;="&amp;K546,MobileEvents[MOBILE PROVIDER NAME],"Spartanburg Regional")</f>
        <v>0</v>
      </c>
    </row>
    <row r="547" spans="1:29" customFormat="1" x14ac:dyDescent="0.2">
      <c r="A547" s="58">
        <v>45322</v>
      </c>
      <c r="B547" s="6" t="s">
        <v>1336</v>
      </c>
      <c r="C547" s="42" t="s">
        <v>49</v>
      </c>
      <c r="D547" s="42" t="s">
        <v>77</v>
      </c>
      <c r="E547" s="6" t="s">
        <v>20</v>
      </c>
      <c r="F547" s="6"/>
      <c r="G547" s="45">
        <v>19</v>
      </c>
      <c r="H547" s="6"/>
      <c r="I547" s="20"/>
      <c r="J547" s="48"/>
      <c r="K547" s="4">
        <v>46418</v>
      </c>
      <c r="L547" s="2">
        <f>COUNTIFS(MobileEvents[Date],"&gt;="&amp;EOMONTH(K547,-1)+1,MobileEvents[Date],"&lt;="&amp;K547,MobileEvents[REGION],"Upstate")</f>
        <v>0</v>
      </c>
      <c r="M547" s="23">
        <f>COUNTIFS(MobileEvents[Date],"&gt;="&amp;EOMONTH(K547,-1)+1,MobileEvents[Date],"&lt;="&amp;K547,MobileEvents[REGION],"Midlands")</f>
        <v>0</v>
      </c>
      <c r="N547" s="23">
        <f>COUNTIFS(MobileEvents[Date],"&gt;="&amp;EOMONTH(K547,-1)+1,MobileEvents[Date],"&lt;="&amp;K547,MobileEvents[REGION],"Lowcountry")</f>
        <v>0</v>
      </c>
      <c r="O547" s="23">
        <f>COUNTIFS(MobileEvents[Date],"&gt;="&amp;EOMONTH(K547,-1)+1,MobileEvents[Date],"&lt;="&amp;K547,MobileEvents[REGION],"Pee Dee")</f>
        <v>0</v>
      </c>
      <c r="P547" s="23">
        <f>COUNTIFS(MobileEvents[Date],"&gt;="&amp;EOMONTH(K547,-1)+1,MobileEvents[Date],"&lt;="&amp;K547,MobileEvents[MOBILE PROVIDER NAME],"Beaufort Memorial Mobile Wellness Unit")</f>
        <v>0</v>
      </c>
      <c r="Q547" s="23">
        <f>COUNTIFS(MobileEvents[Date],"&gt;="&amp;EOMONTH(K547,-1)+1,MobileEvents[Date],"&lt;="&amp;K547,MobileEvents[MOBILE PROVIDER NAME],"Clemson Rural Health")</f>
        <v>0</v>
      </c>
      <c r="R547" s="23">
        <f>COUNTIFS(MobileEvents[Date],"&gt;="&amp;EOMONTH(K547,-1)+1,MobileEvents[Date],"&lt;="&amp;K547,MobileEvents[MOBILE PROVIDER NAME],"Clemson Prisma PALSS")</f>
        <v>0</v>
      </c>
      <c r="S547" s="23">
        <f>COUNTIFS(MobileEvents[Date],"&gt;="&amp;EOMONTH(K547,-1)+1,MobileEvents[Date],"&lt;="&amp;K547,MobileEvents[MOBILE PROVIDER NAME],"Conway Medical Center")</f>
        <v>0</v>
      </c>
      <c r="T547" s="23">
        <f>COUNTIFS(MobileEvents[Date],"&gt;="&amp;EOMONTH(K547,-1)+1,MobileEvents[Date],"&lt;="&amp;K547,MobileEvents[MOBILE PROVIDER NAME],"Invision Diagnostics")</f>
        <v>0</v>
      </c>
      <c r="U547" s="23">
        <f>COUNTIFS(MobileEvents[Date],"&gt;="&amp;EOMONTH(K547,-1)+1,MobileEvents[Date],"&lt;="&amp;K547,MobileEvents[MOBILE PROVIDER NAME],"LMC")</f>
        <v>0</v>
      </c>
      <c r="V547">
        <f>COUNTIFS(MobileEvents[Date],"&gt;="&amp;EOMONTH(K547,-1)+1,MobileEvents[Date],"&lt;="&amp;K547,MobileEvents[MOBILE PROVIDER NAME],"McLeod Health")</f>
        <v>0</v>
      </c>
      <c r="W547">
        <f>COUNTIFS(MobileEvents[Date],"&gt;="&amp;EOMONTH(K547,-1)+1,MobileEvents[Date],"&lt;="&amp;K547,MobileEvents[MOBILE PROVIDER NAME],"MUSC Hollings")</f>
        <v>0</v>
      </c>
      <c r="X547">
        <f>COUNTIFS(MobileEvents[Date],"&gt;="&amp;EOMONTH(K547,-1)+1,MobileEvents[Date],"&lt;="&amp;K547,MobileEvents[MOBILE PROVIDER NAME],"MUSC Mobile Health")</f>
        <v>0</v>
      </c>
      <c r="Y547">
        <f>COUNTIFS(MobileEvents[Date],"&gt;="&amp;EOMONTH(K547,-1)+1,MobileEvents[Date],"&lt;="&amp;K547,MobileEvents[MOBILE PROVIDER NAME],"MUSC Orangeburg")</f>
        <v>0</v>
      </c>
      <c r="Z547">
        <f>COUNTIFS(MobileEvents[Date],"&gt;="&amp;EOMONTH(K547,-1)+1,MobileEvents[Date],"&lt;="&amp;K547,MobileEvents[MOBILE PROVIDER NAME],"Prisma")</f>
        <v>0</v>
      </c>
      <c r="AA547">
        <f>COUNTIFS(MobileEvents[Date],"&gt;="&amp;EOMONTH(K547,-1)+1,MobileEvents[Date],"&lt;="&amp;K547,MobileEvents[MOBILE PROVIDER NAME],"Prisma Upstate")</f>
        <v>0</v>
      </c>
      <c r="AB547">
        <f>COUNTIFS(MobileEvents[Date],"&gt;="&amp;EOMONTH(K547,-1)+1,MobileEvents[Date],"&lt;="&amp;K547,MobileEvents[MOBILE PROVIDER NAME],"Self-Regional")</f>
        <v>0</v>
      </c>
      <c r="AC547">
        <f>COUNTIFS(MobileEvents[Date],"&gt;="&amp;EOMONTH(K547,-1)+1,MobileEvents[Date],"&lt;="&amp;K547,MobileEvents[MOBILE PROVIDER NAME],"Spartanburg Regional")</f>
        <v>0</v>
      </c>
    </row>
    <row r="548" spans="1:29" customFormat="1" x14ac:dyDescent="0.2">
      <c r="A548" s="53">
        <v>45323</v>
      </c>
      <c r="B548" s="9" t="s">
        <v>1337</v>
      </c>
      <c r="C548" s="10"/>
      <c r="D548" s="10" t="s">
        <v>59</v>
      </c>
      <c r="E548" s="9" t="s">
        <v>29</v>
      </c>
      <c r="F548" s="9"/>
      <c r="G548" s="11">
        <v>6</v>
      </c>
      <c r="H548" s="9"/>
      <c r="I548" s="17"/>
      <c r="J548" s="18"/>
      <c r="K548" s="4">
        <v>46446</v>
      </c>
      <c r="L548" s="2">
        <f>COUNTIFS(MobileEvents[Date],"&gt;="&amp;EOMONTH(K548,-1)+1,MobileEvents[Date],"&lt;="&amp;K548,MobileEvents[REGION],"Upstate")</f>
        <v>0</v>
      </c>
      <c r="M548" s="23">
        <f>COUNTIFS(MobileEvents[Date],"&gt;="&amp;EOMONTH(K548,-1)+1,MobileEvents[Date],"&lt;="&amp;K548,MobileEvents[REGION],"Midlands")</f>
        <v>0</v>
      </c>
      <c r="N548" s="23">
        <f>COUNTIFS(MobileEvents[Date],"&gt;="&amp;EOMONTH(K548,-1)+1,MobileEvents[Date],"&lt;="&amp;K548,MobileEvents[REGION],"Lowcountry")</f>
        <v>0</v>
      </c>
      <c r="O548" s="23">
        <f>COUNTIFS(MobileEvents[Date],"&gt;="&amp;EOMONTH(K548,-1)+1,MobileEvents[Date],"&lt;="&amp;K548,MobileEvents[REGION],"Pee Dee")</f>
        <v>0</v>
      </c>
      <c r="P548" s="23">
        <f>COUNTIFS(MobileEvents[Date],"&gt;="&amp;EOMONTH(K548,-1)+1,MobileEvents[Date],"&lt;="&amp;K548,MobileEvents[MOBILE PROVIDER NAME],"Beaufort Memorial Mobile Wellness Unit")</f>
        <v>0</v>
      </c>
      <c r="Q548" s="23">
        <f>COUNTIFS(MobileEvents[Date],"&gt;="&amp;EOMONTH(K548,-1)+1,MobileEvents[Date],"&lt;="&amp;K548,MobileEvents[MOBILE PROVIDER NAME],"Clemson Rural Health")</f>
        <v>0</v>
      </c>
      <c r="R548" s="23">
        <f>COUNTIFS(MobileEvents[Date],"&gt;="&amp;EOMONTH(K548,-1)+1,MobileEvents[Date],"&lt;="&amp;K548,MobileEvents[MOBILE PROVIDER NAME],"Clemson Prisma PALSS")</f>
        <v>0</v>
      </c>
      <c r="S548" s="23">
        <f>COUNTIFS(MobileEvents[Date],"&gt;="&amp;EOMONTH(K548,-1)+1,MobileEvents[Date],"&lt;="&amp;K548,MobileEvents[MOBILE PROVIDER NAME],"Conway Medical Center")</f>
        <v>0</v>
      </c>
      <c r="T548" s="23">
        <f>COUNTIFS(MobileEvents[Date],"&gt;="&amp;EOMONTH(K548,-1)+1,MobileEvents[Date],"&lt;="&amp;K548,MobileEvents[MOBILE PROVIDER NAME],"Invision Diagnostics")</f>
        <v>0</v>
      </c>
      <c r="U548" s="23">
        <f>COUNTIFS(MobileEvents[Date],"&gt;="&amp;EOMONTH(K548,-1)+1,MobileEvents[Date],"&lt;="&amp;K548,MobileEvents[MOBILE PROVIDER NAME],"LMC")</f>
        <v>0</v>
      </c>
      <c r="V548">
        <f>COUNTIFS(MobileEvents[Date],"&gt;="&amp;EOMONTH(K548,-1)+1,MobileEvents[Date],"&lt;="&amp;K548,MobileEvents[MOBILE PROVIDER NAME],"McLeod Health")</f>
        <v>0</v>
      </c>
      <c r="W548">
        <f>COUNTIFS(MobileEvents[Date],"&gt;="&amp;EOMONTH(K548,-1)+1,MobileEvents[Date],"&lt;="&amp;K548,MobileEvents[MOBILE PROVIDER NAME],"MUSC Hollings")</f>
        <v>0</v>
      </c>
      <c r="X548">
        <f>COUNTIFS(MobileEvents[Date],"&gt;="&amp;EOMONTH(K548,-1)+1,MobileEvents[Date],"&lt;="&amp;K548,MobileEvents[MOBILE PROVIDER NAME],"MUSC Mobile Health")</f>
        <v>0</v>
      </c>
      <c r="Y548">
        <f>COUNTIFS(MobileEvents[Date],"&gt;="&amp;EOMONTH(K548,-1)+1,MobileEvents[Date],"&lt;="&amp;K548,MobileEvents[MOBILE PROVIDER NAME],"MUSC Orangeburg")</f>
        <v>0</v>
      </c>
      <c r="Z548">
        <f>COUNTIFS(MobileEvents[Date],"&gt;="&amp;EOMONTH(K548,-1)+1,MobileEvents[Date],"&lt;="&amp;K548,MobileEvents[MOBILE PROVIDER NAME],"Prisma")</f>
        <v>0</v>
      </c>
      <c r="AA548">
        <f>COUNTIFS(MobileEvents[Date],"&gt;="&amp;EOMONTH(K548,-1)+1,MobileEvents[Date],"&lt;="&amp;K548,MobileEvents[MOBILE PROVIDER NAME],"Prisma Upstate")</f>
        <v>0</v>
      </c>
      <c r="AB548">
        <f>COUNTIFS(MobileEvents[Date],"&gt;="&amp;EOMONTH(K548,-1)+1,MobileEvents[Date],"&lt;="&amp;K548,MobileEvents[MOBILE PROVIDER NAME],"Self-Regional")</f>
        <v>0</v>
      </c>
      <c r="AC548">
        <f>COUNTIFS(MobileEvents[Date],"&gt;="&amp;EOMONTH(K548,-1)+1,MobileEvents[Date],"&lt;="&amp;K548,MobileEvents[MOBILE PROVIDER NAME],"Spartanburg Regional")</f>
        <v>0</v>
      </c>
    </row>
    <row r="549" spans="1:29" customFormat="1" x14ac:dyDescent="0.2">
      <c r="A549" s="53">
        <v>45324</v>
      </c>
      <c r="B549" s="9" t="s">
        <v>1338</v>
      </c>
      <c r="C549" s="10"/>
      <c r="D549" s="10" t="s">
        <v>59</v>
      </c>
      <c r="E549" s="9" t="s">
        <v>29</v>
      </c>
      <c r="F549" s="9"/>
      <c r="G549" s="11">
        <v>11</v>
      </c>
      <c r="H549" s="9"/>
      <c r="I549" s="17"/>
      <c r="J549" s="18"/>
      <c r="K549" s="4">
        <v>46477</v>
      </c>
      <c r="L549" s="2">
        <f>COUNTIFS(MobileEvents[Date],"&gt;="&amp;EOMONTH(K549,-1)+1,MobileEvents[Date],"&lt;="&amp;K549,MobileEvents[REGION],"Upstate")</f>
        <v>0</v>
      </c>
      <c r="M549" s="23">
        <f>COUNTIFS(MobileEvents[Date],"&gt;="&amp;EOMONTH(K549,-1)+1,MobileEvents[Date],"&lt;="&amp;K549,MobileEvents[REGION],"Midlands")</f>
        <v>0</v>
      </c>
      <c r="N549" s="23">
        <f>COUNTIFS(MobileEvents[Date],"&gt;="&amp;EOMONTH(K549,-1)+1,MobileEvents[Date],"&lt;="&amp;K549,MobileEvents[REGION],"Lowcountry")</f>
        <v>0</v>
      </c>
      <c r="O549" s="23">
        <f>COUNTIFS(MobileEvents[Date],"&gt;="&amp;EOMONTH(K549,-1)+1,MobileEvents[Date],"&lt;="&amp;K549,MobileEvents[REGION],"Pee Dee")</f>
        <v>0</v>
      </c>
      <c r="P549" s="23">
        <f>COUNTIFS(MobileEvents[Date],"&gt;="&amp;EOMONTH(K549,-1)+1,MobileEvents[Date],"&lt;="&amp;K549,MobileEvents[MOBILE PROVIDER NAME],"Beaufort Memorial Mobile Wellness Unit")</f>
        <v>0</v>
      </c>
      <c r="Q549" s="23">
        <f>COUNTIFS(MobileEvents[Date],"&gt;="&amp;EOMONTH(K549,-1)+1,MobileEvents[Date],"&lt;="&amp;K549,MobileEvents[MOBILE PROVIDER NAME],"Clemson Rural Health")</f>
        <v>0</v>
      </c>
      <c r="R549" s="23">
        <f>COUNTIFS(MobileEvents[Date],"&gt;="&amp;EOMONTH(K549,-1)+1,MobileEvents[Date],"&lt;="&amp;K549,MobileEvents[MOBILE PROVIDER NAME],"Clemson Prisma PALSS")</f>
        <v>0</v>
      </c>
      <c r="S549" s="23">
        <f>COUNTIFS(MobileEvents[Date],"&gt;="&amp;EOMONTH(K549,-1)+1,MobileEvents[Date],"&lt;="&amp;K549,MobileEvents[MOBILE PROVIDER NAME],"Conway Medical Center")</f>
        <v>0</v>
      </c>
      <c r="T549" s="23">
        <f>COUNTIFS(MobileEvents[Date],"&gt;="&amp;EOMONTH(K549,-1)+1,MobileEvents[Date],"&lt;="&amp;K549,MobileEvents[MOBILE PROVIDER NAME],"Invision Diagnostics")</f>
        <v>0</v>
      </c>
      <c r="U549" s="23">
        <f>COUNTIFS(MobileEvents[Date],"&gt;="&amp;EOMONTH(K549,-1)+1,MobileEvents[Date],"&lt;="&amp;K549,MobileEvents[MOBILE PROVIDER NAME],"LMC")</f>
        <v>0</v>
      </c>
      <c r="V549">
        <f>COUNTIFS(MobileEvents[Date],"&gt;="&amp;EOMONTH(K549,-1)+1,MobileEvents[Date],"&lt;="&amp;K549,MobileEvents[MOBILE PROVIDER NAME],"McLeod Health")</f>
        <v>0</v>
      </c>
      <c r="W549">
        <f>COUNTIFS(MobileEvents[Date],"&gt;="&amp;EOMONTH(K549,-1)+1,MobileEvents[Date],"&lt;="&amp;K549,MobileEvents[MOBILE PROVIDER NAME],"MUSC Hollings")</f>
        <v>0</v>
      </c>
      <c r="X549">
        <f>COUNTIFS(MobileEvents[Date],"&gt;="&amp;EOMONTH(K549,-1)+1,MobileEvents[Date],"&lt;="&amp;K549,MobileEvents[MOBILE PROVIDER NAME],"MUSC Mobile Health")</f>
        <v>0</v>
      </c>
      <c r="Y549">
        <f>COUNTIFS(MobileEvents[Date],"&gt;="&amp;EOMONTH(K549,-1)+1,MobileEvents[Date],"&lt;="&amp;K549,MobileEvents[MOBILE PROVIDER NAME],"MUSC Orangeburg")</f>
        <v>0</v>
      </c>
      <c r="Z549">
        <f>COUNTIFS(MobileEvents[Date],"&gt;="&amp;EOMONTH(K549,-1)+1,MobileEvents[Date],"&lt;="&amp;K549,MobileEvents[MOBILE PROVIDER NAME],"Prisma")</f>
        <v>0</v>
      </c>
      <c r="AA549">
        <f>COUNTIFS(MobileEvents[Date],"&gt;="&amp;EOMONTH(K549,-1)+1,MobileEvents[Date],"&lt;="&amp;K549,MobileEvents[MOBILE PROVIDER NAME],"Prisma Upstate")</f>
        <v>0</v>
      </c>
      <c r="AB549">
        <f>COUNTIFS(MobileEvents[Date],"&gt;="&amp;EOMONTH(K549,-1)+1,MobileEvents[Date],"&lt;="&amp;K549,MobileEvents[MOBILE PROVIDER NAME],"Self-Regional")</f>
        <v>0</v>
      </c>
      <c r="AC549">
        <f>COUNTIFS(MobileEvents[Date],"&gt;="&amp;EOMONTH(K549,-1)+1,MobileEvents[Date],"&lt;="&amp;K549,MobileEvents[MOBILE PROVIDER NAME],"Spartanburg Regional")</f>
        <v>0</v>
      </c>
    </row>
    <row r="550" spans="1:29" customFormat="1" x14ac:dyDescent="0.2">
      <c r="A550" s="53">
        <v>45324</v>
      </c>
      <c r="B550" s="9" t="s">
        <v>1188</v>
      </c>
      <c r="C550" s="10" t="s">
        <v>46</v>
      </c>
      <c r="D550" s="10" t="s">
        <v>64</v>
      </c>
      <c r="E550" s="9" t="s">
        <v>20</v>
      </c>
      <c r="F550" s="9"/>
      <c r="G550" s="11">
        <v>5</v>
      </c>
      <c r="H550" s="9"/>
      <c r="I550" s="17"/>
      <c r="J550" s="18"/>
      <c r="K550" s="4">
        <v>46507</v>
      </c>
      <c r="L550" s="2">
        <f>COUNTIFS(MobileEvents[Date],"&gt;="&amp;EOMONTH(K550,-1)+1,MobileEvents[Date],"&lt;="&amp;K550,MobileEvents[REGION],"Upstate")</f>
        <v>0</v>
      </c>
      <c r="M550" s="23">
        <f>COUNTIFS(MobileEvents[Date],"&gt;="&amp;EOMONTH(K550,-1)+1,MobileEvents[Date],"&lt;="&amp;K550,MobileEvents[REGION],"Midlands")</f>
        <v>0</v>
      </c>
      <c r="N550" s="23">
        <f>COUNTIFS(MobileEvents[Date],"&gt;="&amp;EOMONTH(K550,-1)+1,MobileEvents[Date],"&lt;="&amp;K550,MobileEvents[REGION],"Lowcountry")</f>
        <v>0</v>
      </c>
      <c r="O550" s="23">
        <f>COUNTIFS(MobileEvents[Date],"&gt;="&amp;EOMONTH(K550,-1)+1,MobileEvents[Date],"&lt;="&amp;K550,MobileEvents[REGION],"Pee Dee")</f>
        <v>0</v>
      </c>
      <c r="P550" s="23">
        <f>COUNTIFS(MobileEvents[Date],"&gt;="&amp;EOMONTH(K550,-1)+1,MobileEvents[Date],"&lt;="&amp;K550,MobileEvents[MOBILE PROVIDER NAME],"Beaufort Memorial Mobile Wellness Unit")</f>
        <v>0</v>
      </c>
      <c r="Q550" s="23">
        <f>COUNTIFS(MobileEvents[Date],"&gt;="&amp;EOMONTH(K550,-1)+1,MobileEvents[Date],"&lt;="&amp;K550,MobileEvents[MOBILE PROVIDER NAME],"Clemson Rural Health")</f>
        <v>0</v>
      </c>
      <c r="R550" s="23">
        <f>COUNTIFS(MobileEvents[Date],"&gt;="&amp;EOMONTH(K550,-1)+1,MobileEvents[Date],"&lt;="&amp;K550,MobileEvents[MOBILE PROVIDER NAME],"Clemson Prisma PALSS")</f>
        <v>0</v>
      </c>
      <c r="S550" s="23">
        <f>COUNTIFS(MobileEvents[Date],"&gt;="&amp;EOMONTH(K550,-1)+1,MobileEvents[Date],"&lt;="&amp;K550,MobileEvents[MOBILE PROVIDER NAME],"Conway Medical Center")</f>
        <v>0</v>
      </c>
      <c r="T550" s="23">
        <f>COUNTIFS(MobileEvents[Date],"&gt;="&amp;EOMONTH(K550,-1)+1,MobileEvents[Date],"&lt;="&amp;K550,MobileEvents[MOBILE PROVIDER NAME],"Invision Diagnostics")</f>
        <v>0</v>
      </c>
      <c r="U550" s="23">
        <f>COUNTIFS(MobileEvents[Date],"&gt;="&amp;EOMONTH(K550,-1)+1,MobileEvents[Date],"&lt;="&amp;K550,MobileEvents[MOBILE PROVIDER NAME],"LMC")</f>
        <v>0</v>
      </c>
      <c r="V550">
        <f>COUNTIFS(MobileEvents[Date],"&gt;="&amp;EOMONTH(K550,-1)+1,MobileEvents[Date],"&lt;="&amp;K550,MobileEvents[MOBILE PROVIDER NAME],"McLeod Health")</f>
        <v>0</v>
      </c>
      <c r="W550">
        <f>COUNTIFS(MobileEvents[Date],"&gt;="&amp;EOMONTH(K550,-1)+1,MobileEvents[Date],"&lt;="&amp;K550,MobileEvents[MOBILE PROVIDER NAME],"MUSC Hollings")</f>
        <v>0</v>
      </c>
      <c r="X550">
        <f>COUNTIFS(MobileEvents[Date],"&gt;="&amp;EOMONTH(K550,-1)+1,MobileEvents[Date],"&lt;="&amp;K550,MobileEvents[MOBILE PROVIDER NAME],"MUSC Mobile Health")</f>
        <v>0</v>
      </c>
      <c r="Y550">
        <f>COUNTIFS(MobileEvents[Date],"&gt;="&amp;EOMONTH(K550,-1)+1,MobileEvents[Date],"&lt;="&amp;K550,MobileEvents[MOBILE PROVIDER NAME],"MUSC Orangeburg")</f>
        <v>0</v>
      </c>
      <c r="Z550">
        <f>COUNTIFS(MobileEvents[Date],"&gt;="&amp;EOMONTH(K550,-1)+1,MobileEvents[Date],"&lt;="&amp;K550,MobileEvents[MOBILE PROVIDER NAME],"Prisma")</f>
        <v>0</v>
      </c>
      <c r="AA550">
        <f>COUNTIFS(MobileEvents[Date],"&gt;="&amp;EOMONTH(K550,-1)+1,MobileEvents[Date],"&lt;="&amp;K550,MobileEvents[MOBILE PROVIDER NAME],"Prisma Upstate")</f>
        <v>0</v>
      </c>
      <c r="AB550">
        <f>COUNTIFS(MobileEvents[Date],"&gt;="&amp;EOMONTH(K550,-1)+1,MobileEvents[Date],"&lt;="&amp;K550,MobileEvents[MOBILE PROVIDER NAME],"Self-Regional")</f>
        <v>0</v>
      </c>
      <c r="AC550">
        <f>COUNTIFS(MobileEvents[Date],"&gt;="&amp;EOMONTH(K550,-1)+1,MobileEvents[Date],"&lt;="&amp;K550,MobileEvents[MOBILE PROVIDER NAME],"Spartanburg Regional")</f>
        <v>0</v>
      </c>
    </row>
    <row r="551" spans="1:29" customFormat="1" x14ac:dyDescent="0.2">
      <c r="A551" s="53">
        <v>45327</v>
      </c>
      <c r="B551" s="9" t="s">
        <v>1188</v>
      </c>
      <c r="C551" s="10" t="s">
        <v>46</v>
      </c>
      <c r="D551" s="10" t="s">
        <v>64</v>
      </c>
      <c r="E551" s="9" t="s">
        <v>20</v>
      </c>
      <c r="F551" s="9"/>
      <c r="G551" s="11">
        <v>3</v>
      </c>
      <c r="H551" s="9"/>
      <c r="I551" s="17"/>
      <c r="J551" s="18"/>
      <c r="K551" s="4">
        <v>46538</v>
      </c>
      <c r="L551" s="2">
        <f>COUNTIFS(MobileEvents[Date],"&gt;="&amp;EOMONTH(K551,-1)+1,MobileEvents[Date],"&lt;="&amp;K551,MobileEvents[REGION],"Upstate")</f>
        <v>0</v>
      </c>
      <c r="M551" s="23">
        <f>COUNTIFS(MobileEvents[Date],"&gt;="&amp;EOMONTH(K551,-1)+1,MobileEvents[Date],"&lt;="&amp;K551,MobileEvents[REGION],"Midlands")</f>
        <v>0</v>
      </c>
      <c r="N551" s="23">
        <f>COUNTIFS(MobileEvents[Date],"&gt;="&amp;EOMONTH(K551,-1)+1,MobileEvents[Date],"&lt;="&amp;K551,MobileEvents[REGION],"Lowcountry")</f>
        <v>0</v>
      </c>
      <c r="O551" s="23">
        <f>COUNTIFS(MobileEvents[Date],"&gt;="&amp;EOMONTH(K551,-1)+1,MobileEvents[Date],"&lt;="&amp;K551,MobileEvents[REGION],"Pee Dee")</f>
        <v>0</v>
      </c>
      <c r="P551" s="23">
        <f>COUNTIFS(MobileEvents[Date],"&gt;="&amp;EOMONTH(K551,-1)+1,MobileEvents[Date],"&lt;="&amp;K551,MobileEvents[MOBILE PROVIDER NAME],"Beaufort Memorial Mobile Wellness Unit")</f>
        <v>0</v>
      </c>
      <c r="Q551" s="23">
        <f>COUNTIFS(MobileEvents[Date],"&gt;="&amp;EOMONTH(K551,-1)+1,MobileEvents[Date],"&lt;="&amp;K551,MobileEvents[MOBILE PROVIDER NAME],"Clemson Rural Health")</f>
        <v>0</v>
      </c>
      <c r="R551" s="23">
        <f>COUNTIFS(MobileEvents[Date],"&gt;="&amp;EOMONTH(K551,-1)+1,MobileEvents[Date],"&lt;="&amp;K551,MobileEvents[MOBILE PROVIDER NAME],"Clemson Prisma PALSS")</f>
        <v>0</v>
      </c>
      <c r="S551" s="23">
        <f>COUNTIFS(MobileEvents[Date],"&gt;="&amp;EOMONTH(K551,-1)+1,MobileEvents[Date],"&lt;="&amp;K551,MobileEvents[MOBILE PROVIDER NAME],"Conway Medical Center")</f>
        <v>0</v>
      </c>
      <c r="T551" s="23">
        <f>COUNTIFS(MobileEvents[Date],"&gt;="&amp;EOMONTH(K551,-1)+1,MobileEvents[Date],"&lt;="&amp;K551,MobileEvents[MOBILE PROVIDER NAME],"Invision Diagnostics")</f>
        <v>0</v>
      </c>
      <c r="U551" s="23">
        <f>COUNTIFS(MobileEvents[Date],"&gt;="&amp;EOMONTH(K551,-1)+1,MobileEvents[Date],"&lt;="&amp;K551,MobileEvents[MOBILE PROVIDER NAME],"LMC")</f>
        <v>0</v>
      </c>
      <c r="V551">
        <f>COUNTIFS(MobileEvents[Date],"&gt;="&amp;EOMONTH(K551,-1)+1,MobileEvents[Date],"&lt;="&amp;K551,MobileEvents[MOBILE PROVIDER NAME],"McLeod Health")</f>
        <v>0</v>
      </c>
      <c r="W551">
        <f>COUNTIFS(MobileEvents[Date],"&gt;="&amp;EOMONTH(K551,-1)+1,MobileEvents[Date],"&lt;="&amp;K551,MobileEvents[MOBILE PROVIDER NAME],"MUSC Hollings")</f>
        <v>0</v>
      </c>
      <c r="X551">
        <f>COUNTIFS(MobileEvents[Date],"&gt;="&amp;EOMONTH(K551,-1)+1,MobileEvents[Date],"&lt;="&amp;K551,MobileEvents[MOBILE PROVIDER NAME],"MUSC Mobile Health")</f>
        <v>0</v>
      </c>
      <c r="Y551">
        <f>COUNTIFS(MobileEvents[Date],"&gt;="&amp;EOMONTH(K551,-1)+1,MobileEvents[Date],"&lt;="&amp;K551,MobileEvents[MOBILE PROVIDER NAME],"MUSC Orangeburg")</f>
        <v>0</v>
      </c>
      <c r="Z551">
        <f>COUNTIFS(MobileEvents[Date],"&gt;="&amp;EOMONTH(K551,-1)+1,MobileEvents[Date],"&lt;="&amp;K551,MobileEvents[MOBILE PROVIDER NAME],"Prisma")</f>
        <v>0</v>
      </c>
      <c r="AA551">
        <f>COUNTIFS(MobileEvents[Date],"&gt;="&amp;EOMONTH(K551,-1)+1,MobileEvents[Date],"&lt;="&amp;K551,MobileEvents[MOBILE PROVIDER NAME],"Prisma Upstate")</f>
        <v>0</v>
      </c>
      <c r="AB551">
        <f>COUNTIFS(MobileEvents[Date],"&gt;="&amp;EOMONTH(K551,-1)+1,MobileEvents[Date],"&lt;="&amp;K551,MobileEvents[MOBILE PROVIDER NAME],"Self-Regional")</f>
        <v>0</v>
      </c>
      <c r="AC551">
        <f>COUNTIFS(MobileEvents[Date],"&gt;="&amp;EOMONTH(K551,-1)+1,MobileEvents[Date],"&lt;="&amp;K551,MobileEvents[MOBILE PROVIDER NAME],"Spartanburg Regional")</f>
        <v>0</v>
      </c>
    </row>
    <row r="552" spans="1:29" customFormat="1" x14ac:dyDescent="0.2">
      <c r="A552" s="53">
        <v>45327</v>
      </c>
      <c r="B552" s="9" t="s">
        <v>1159</v>
      </c>
      <c r="C552" s="10" t="s">
        <v>45</v>
      </c>
      <c r="D552" s="10" t="s">
        <v>64</v>
      </c>
      <c r="E552" s="9" t="s">
        <v>39</v>
      </c>
      <c r="F552" s="9"/>
      <c r="G552" s="11">
        <v>7</v>
      </c>
      <c r="H552" s="9"/>
      <c r="I552" s="17"/>
      <c r="J552" s="18"/>
      <c r="K552" s="4">
        <v>46568</v>
      </c>
      <c r="L552" s="2">
        <f>COUNTIFS(MobileEvents[Date],"&gt;="&amp;EOMONTH(K552,-1)+1,MobileEvents[Date],"&lt;="&amp;K552,MobileEvents[REGION],"Upstate")</f>
        <v>0</v>
      </c>
      <c r="M552" s="23">
        <f>COUNTIFS(MobileEvents[Date],"&gt;="&amp;EOMONTH(K552,-1)+1,MobileEvents[Date],"&lt;="&amp;K552,MobileEvents[REGION],"Midlands")</f>
        <v>0</v>
      </c>
      <c r="N552" s="23">
        <f>COUNTIFS(MobileEvents[Date],"&gt;="&amp;EOMONTH(K552,-1)+1,MobileEvents[Date],"&lt;="&amp;K552,MobileEvents[REGION],"Lowcountry")</f>
        <v>0</v>
      </c>
      <c r="O552" s="23">
        <f>COUNTIFS(MobileEvents[Date],"&gt;="&amp;EOMONTH(K552,-1)+1,MobileEvents[Date],"&lt;="&amp;K552,MobileEvents[REGION],"Pee Dee")</f>
        <v>0</v>
      </c>
      <c r="P552" s="23">
        <f>COUNTIFS(MobileEvents[Date],"&gt;="&amp;EOMONTH(K552,-1)+1,MobileEvents[Date],"&lt;="&amp;K552,MobileEvents[MOBILE PROVIDER NAME],"Beaufort Memorial Mobile Wellness Unit")</f>
        <v>0</v>
      </c>
      <c r="Q552" s="23">
        <f>COUNTIFS(MobileEvents[Date],"&gt;="&amp;EOMONTH(K552,-1)+1,MobileEvents[Date],"&lt;="&amp;K552,MobileEvents[MOBILE PROVIDER NAME],"Clemson Rural Health")</f>
        <v>0</v>
      </c>
      <c r="R552" s="23">
        <f>COUNTIFS(MobileEvents[Date],"&gt;="&amp;EOMONTH(K552,-1)+1,MobileEvents[Date],"&lt;="&amp;K552,MobileEvents[MOBILE PROVIDER NAME],"Clemson Prisma PALSS")</f>
        <v>0</v>
      </c>
      <c r="S552" s="23">
        <f>COUNTIFS(MobileEvents[Date],"&gt;="&amp;EOMONTH(K552,-1)+1,MobileEvents[Date],"&lt;="&amp;K552,MobileEvents[MOBILE PROVIDER NAME],"Conway Medical Center")</f>
        <v>0</v>
      </c>
      <c r="T552" s="23">
        <f>COUNTIFS(MobileEvents[Date],"&gt;="&amp;EOMONTH(K552,-1)+1,MobileEvents[Date],"&lt;="&amp;K552,MobileEvents[MOBILE PROVIDER NAME],"Invision Diagnostics")</f>
        <v>0</v>
      </c>
      <c r="U552" s="23">
        <f>COUNTIFS(MobileEvents[Date],"&gt;="&amp;EOMONTH(K552,-1)+1,MobileEvents[Date],"&lt;="&amp;K552,MobileEvents[MOBILE PROVIDER NAME],"LMC")</f>
        <v>0</v>
      </c>
      <c r="V552">
        <f>COUNTIFS(MobileEvents[Date],"&gt;="&amp;EOMONTH(K552,-1)+1,MobileEvents[Date],"&lt;="&amp;K552,MobileEvents[MOBILE PROVIDER NAME],"McLeod Health")</f>
        <v>0</v>
      </c>
      <c r="W552">
        <f>COUNTIFS(MobileEvents[Date],"&gt;="&amp;EOMONTH(K552,-1)+1,MobileEvents[Date],"&lt;="&amp;K552,MobileEvents[MOBILE PROVIDER NAME],"MUSC Hollings")</f>
        <v>0</v>
      </c>
      <c r="X552">
        <f>COUNTIFS(MobileEvents[Date],"&gt;="&amp;EOMONTH(K552,-1)+1,MobileEvents[Date],"&lt;="&amp;K552,MobileEvents[MOBILE PROVIDER NAME],"MUSC Mobile Health")</f>
        <v>0</v>
      </c>
      <c r="Y552">
        <f>COUNTIFS(MobileEvents[Date],"&gt;="&amp;EOMONTH(K552,-1)+1,MobileEvents[Date],"&lt;="&amp;K552,MobileEvents[MOBILE PROVIDER NAME],"MUSC Orangeburg")</f>
        <v>0</v>
      </c>
      <c r="Z552">
        <f>COUNTIFS(MobileEvents[Date],"&gt;="&amp;EOMONTH(K552,-1)+1,MobileEvents[Date],"&lt;="&amp;K552,MobileEvents[MOBILE PROVIDER NAME],"Prisma")</f>
        <v>0</v>
      </c>
      <c r="AA552">
        <f>COUNTIFS(MobileEvents[Date],"&gt;="&amp;EOMONTH(K552,-1)+1,MobileEvents[Date],"&lt;="&amp;K552,MobileEvents[MOBILE PROVIDER NAME],"Prisma Upstate")</f>
        <v>0</v>
      </c>
      <c r="AB552">
        <f>COUNTIFS(MobileEvents[Date],"&gt;="&amp;EOMONTH(K552,-1)+1,MobileEvents[Date],"&lt;="&amp;K552,MobileEvents[MOBILE PROVIDER NAME],"Self-Regional")</f>
        <v>0</v>
      </c>
      <c r="AC552">
        <f>COUNTIFS(MobileEvents[Date],"&gt;="&amp;EOMONTH(K552,-1)+1,MobileEvents[Date],"&lt;="&amp;K552,MobileEvents[MOBILE PROVIDER NAME],"Spartanburg Regional")</f>
        <v>0</v>
      </c>
    </row>
    <row r="553" spans="1:29" customFormat="1" x14ac:dyDescent="0.2">
      <c r="A553" s="53">
        <v>45328</v>
      </c>
      <c r="B553" s="9" t="s">
        <v>1339</v>
      </c>
      <c r="C553" s="10" t="s">
        <v>68</v>
      </c>
      <c r="D553" s="10" t="s">
        <v>59</v>
      </c>
      <c r="E553" s="9" t="s">
        <v>29</v>
      </c>
      <c r="F553" s="9"/>
      <c r="G553" s="11">
        <v>12</v>
      </c>
      <c r="H553" s="9"/>
      <c r="I553" s="17"/>
      <c r="J553" s="18"/>
      <c r="K553" s="4">
        <v>46599</v>
      </c>
      <c r="L553" s="2">
        <f>COUNTIFS(MobileEvents[Date],"&gt;="&amp;EOMONTH(K553,-1)+1,MobileEvents[Date],"&lt;="&amp;K553,MobileEvents[REGION],"Upstate")</f>
        <v>0</v>
      </c>
      <c r="M553" s="23">
        <f>COUNTIFS(MobileEvents[Date],"&gt;="&amp;EOMONTH(K553,-1)+1,MobileEvents[Date],"&lt;="&amp;K553,MobileEvents[REGION],"Midlands")</f>
        <v>0</v>
      </c>
      <c r="N553" s="23">
        <f>COUNTIFS(MobileEvents[Date],"&gt;="&amp;EOMONTH(K553,-1)+1,MobileEvents[Date],"&lt;="&amp;K553,MobileEvents[REGION],"Lowcountry")</f>
        <v>0</v>
      </c>
      <c r="O553" s="23">
        <f>COUNTIFS(MobileEvents[Date],"&gt;="&amp;EOMONTH(K553,-1)+1,MobileEvents[Date],"&lt;="&amp;K553,MobileEvents[REGION],"Pee Dee")</f>
        <v>0</v>
      </c>
      <c r="P553" s="23">
        <f>COUNTIFS(MobileEvents[Date],"&gt;="&amp;EOMONTH(K553,-1)+1,MobileEvents[Date],"&lt;="&amp;K553,MobileEvents[MOBILE PROVIDER NAME],"Beaufort Memorial Mobile Wellness Unit")</f>
        <v>0</v>
      </c>
      <c r="Q553" s="23">
        <f>COUNTIFS(MobileEvents[Date],"&gt;="&amp;EOMONTH(K553,-1)+1,MobileEvents[Date],"&lt;="&amp;K553,MobileEvents[MOBILE PROVIDER NAME],"Clemson Rural Health")</f>
        <v>0</v>
      </c>
      <c r="R553" s="23">
        <f>COUNTIFS(MobileEvents[Date],"&gt;="&amp;EOMONTH(K553,-1)+1,MobileEvents[Date],"&lt;="&amp;K553,MobileEvents[MOBILE PROVIDER NAME],"Clemson Prisma PALSS")</f>
        <v>0</v>
      </c>
      <c r="S553" s="23">
        <f>COUNTIFS(MobileEvents[Date],"&gt;="&amp;EOMONTH(K553,-1)+1,MobileEvents[Date],"&lt;="&amp;K553,MobileEvents[MOBILE PROVIDER NAME],"Conway Medical Center")</f>
        <v>0</v>
      </c>
      <c r="T553" s="23">
        <f>COUNTIFS(MobileEvents[Date],"&gt;="&amp;EOMONTH(K553,-1)+1,MobileEvents[Date],"&lt;="&amp;K553,MobileEvents[MOBILE PROVIDER NAME],"Invision Diagnostics")</f>
        <v>0</v>
      </c>
      <c r="U553" s="23">
        <f>COUNTIFS(MobileEvents[Date],"&gt;="&amp;EOMONTH(K553,-1)+1,MobileEvents[Date],"&lt;="&amp;K553,MobileEvents[MOBILE PROVIDER NAME],"LMC")</f>
        <v>0</v>
      </c>
      <c r="V553">
        <f>COUNTIFS(MobileEvents[Date],"&gt;="&amp;EOMONTH(K553,-1)+1,MobileEvents[Date],"&lt;="&amp;K553,MobileEvents[MOBILE PROVIDER NAME],"McLeod Health")</f>
        <v>0</v>
      </c>
      <c r="W553">
        <f>COUNTIFS(MobileEvents[Date],"&gt;="&amp;EOMONTH(K553,-1)+1,MobileEvents[Date],"&lt;="&amp;K553,MobileEvents[MOBILE PROVIDER NAME],"MUSC Hollings")</f>
        <v>0</v>
      </c>
      <c r="X553">
        <f>COUNTIFS(MobileEvents[Date],"&gt;="&amp;EOMONTH(K553,-1)+1,MobileEvents[Date],"&lt;="&amp;K553,MobileEvents[MOBILE PROVIDER NAME],"MUSC Mobile Health")</f>
        <v>0</v>
      </c>
      <c r="Y553">
        <f>COUNTIFS(MobileEvents[Date],"&gt;="&amp;EOMONTH(K553,-1)+1,MobileEvents[Date],"&lt;="&amp;K553,MobileEvents[MOBILE PROVIDER NAME],"MUSC Orangeburg")</f>
        <v>0</v>
      </c>
      <c r="Z553">
        <f>COUNTIFS(MobileEvents[Date],"&gt;="&amp;EOMONTH(K553,-1)+1,MobileEvents[Date],"&lt;="&amp;K553,MobileEvents[MOBILE PROVIDER NAME],"Prisma")</f>
        <v>0</v>
      </c>
      <c r="AA553">
        <f>COUNTIFS(MobileEvents[Date],"&gt;="&amp;EOMONTH(K553,-1)+1,MobileEvents[Date],"&lt;="&amp;K553,MobileEvents[MOBILE PROVIDER NAME],"Prisma Upstate")</f>
        <v>0</v>
      </c>
      <c r="AB553">
        <f>COUNTIFS(MobileEvents[Date],"&gt;="&amp;EOMONTH(K553,-1)+1,MobileEvents[Date],"&lt;="&amp;K553,MobileEvents[MOBILE PROVIDER NAME],"Self-Regional")</f>
        <v>0</v>
      </c>
      <c r="AC553">
        <f>COUNTIFS(MobileEvents[Date],"&gt;="&amp;EOMONTH(K553,-1)+1,MobileEvents[Date],"&lt;="&amp;K553,MobileEvents[MOBILE PROVIDER NAME],"Spartanburg Regional")</f>
        <v>0</v>
      </c>
    </row>
    <row r="554" spans="1:29" customFormat="1" x14ac:dyDescent="0.2">
      <c r="A554" s="53">
        <v>45328</v>
      </c>
      <c r="B554" s="9" t="s">
        <v>1340</v>
      </c>
      <c r="C554" s="10" t="s">
        <v>73</v>
      </c>
      <c r="D554" s="10" t="s">
        <v>77</v>
      </c>
      <c r="E554" s="9" t="s">
        <v>20</v>
      </c>
      <c r="F554" s="9"/>
      <c r="G554" s="11">
        <v>14</v>
      </c>
      <c r="H554" s="9"/>
      <c r="I554" s="17"/>
      <c r="J554" s="18"/>
      <c r="K554" s="4">
        <v>46630</v>
      </c>
      <c r="L554" s="2">
        <f>COUNTIFS(MobileEvents[Date],"&gt;="&amp;EOMONTH(K554,-1)+1,MobileEvents[Date],"&lt;="&amp;K554,MobileEvents[REGION],"Upstate")</f>
        <v>0</v>
      </c>
      <c r="M554" s="23">
        <f>COUNTIFS(MobileEvents[Date],"&gt;="&amp;EOMONTH(K554,-1)+1,MobileEvents[Date],"&lt;="&amp;K554,MobileEvents[REGION],"Midlands")</f>
        <v>0</v>
      </c>
      <c r="N554" s="23">
        <f>COUNTIFS(MobileEvents[Date],"&gt;="&amp;EOMONTH(K554,-1)+1,MobileEvents[Date],"&lt;="&amp;K554,MobileEvents[REGION],"Lowcountry")</f>
        <v>0</v>
      </c>
      <c r="O554" s="23">
        <f>COUNTIFS(MobileEvents[Date],"&gt;="&amp;EOMONTH(K554,-1)+1,MobileEvents[Date],"&lt;="&amp;K554,MobileEvents[REGION],"Pee Dee")</f>
        <v>0</v>
      </c>
      <c r="P554" s="23">
        <f>COUNTIFS(MobileEvents[Date],"&gt;="&amp;EOMONTH(K554,-1)+1,MobileEvents[Date],"&lt;="&amp;K554,MobileEvents[MOBILE PROVIDER NAME],"Beaufort Memorial Mobile Wellness Unit")</f>
        <v>0</v>
      </c>
      <c r="Q554" s="23">
        <f>COUNTIFS(MobileEvents[Date],"&gt;="&amp;EOMONTH(K554,-1)+1,MobileEvents[Date],"&lt;="&amp;K554,MobileEvents[MOBILE PROVIDER NAME],"Clemson Rural Health")</f>
        <v>0</v>
      </c>
      <c r="R554" s="23">
        <f>COUNTIFS(MobileEvents[Date],"&gt;="&amp;EOMONTH(K554,-1)+1,MobileEvents[Date],"&lt;="&amp;K554,MobileEvents[MOBILE PROVIDER NAME],"Clemson Prisma PALSS")</f>
        <v>0</v>
      </c>
      <c r="S554" s="23">
        <f>COUNTIFS(MobileEvents[Date],"&gt;="&amp;EOMONTH(K554,-1)+1,MobileEvents[Date],"&lt;="&amp;K554,MobileEvents[MOBILE PROVIDER NAME],"Conway Medical Center")</f>
        <v>0</v>
      </c>
      <c r="T554" s="23">
        <f>COUNTIFS(MobileEvents[Date],"&gt;="&amp;EOMONTH(K554,-1)+1,MobileEvents[Date],"&lt;="&amp;K554,MobileEvents[MOBILE PROVIDER NAME],"Invision Diagnostics")</f>
        <v>0</v>
      </c>
      <c r="U554" s="23">
        <f>COUNTIFS(MobileEvents[Date],"&gt;="&amp;EOMONTH(K554,-1)+1,MobileEvents[Date],"&lt;="&amp;K554,MobileEvents[MOBILE PROVIDER NAME],"LMC")</f>
        <v>0</v>
      </c>
      <c r="V554">
        <f>COUNTIFS(MobileEvents[Date],"&gt;="&amp;EOMONTH(K554,-1)+1,MobileEvents[Date],"&lt;="&amp;K554,MobileEvents[MOBILE PROVIDER NAME],"McLeod Health")</f>
        <v>0</v>
      </c>
      <c r="W554">
        <f>COUNTIFS(MobileEvents[Date],"&gt;="&amp;EOMONTH(K554,-1)+1,MobileEvents[Date],"&lt;="&amp;K554,MobileEvents[MOBILE PROVIDER NAME],"MUSC Hollings")</f>
        <v>0</v>
      </c>
      <c r="X554">
        <f>COUNTIFS(MobileEvents[Date],"&gt;="&amp;EOMONTH(K554,-1)+1,MobileEvents[Date],"&lt;="&amp;K554,MobileEvents[MOBILE PROVIDER NAME],"MUSC Mobile Health")</f>
        <v>0</v>
      </c>
      <c r="Y554">
        <f>COUNTIFS(MobileEvents[Date],"&gt;="&amp;EOMONTH(K554,-1)+1,MobileEvents[Date],"&lt;="&amp;K554,MobileEvents[MOBILE PROVIDER NAME],"MUSC Orangeburg")</f>
        <v>0</v>
      </c>
      <c r="Z554">
        <f>COUNTIFS(MobileEvents[Date],"&gt;="&amp;EOMONTH(K554,-1)+1,MobileEvents[Date],"&lt;="&amp;K554,MobileEvents[MOBILE PROVIDER NAME],"Prisma")</f>
        <v>0</v>
      </c>
      <c r="AA554">
        <f>COUNTIFS(MobileEvents[Date],"&gt;="&amp;EOMONTH(K554,-1)+1,MobileEvents[Date],"&lt;="&amp;K554,MobileEvents[MOBILE PROVIDER NAME],"Prisma Upstate")</f>
        <v>0</v>
      </c>
      <c r="AB554">
        <f>COUNTIFS(MobileEvents[Date],"&gt;="&amp;EOMONTH(K554,-1)+1,MobileEvents[Date],"&lt;="&amp;K554,MobileEvents[MOBILE PROVIDER NAME],"Self-Regional")</f>
        <v>0</v>
      </c>
      <c r="AC554">
        <f>COUNTIFS(MobileEvents[Date],"&gt;="&amp;EOMONTH(K554,-1)+1,MobileEvents[Date],"&lt;="&amp;K554,MobileEvents[MOBILE PROVIDER NAME],"Spartanburg Regional")</f>
        <v>0</v>
      </c>
    </row>
    <row r="555" spans="1:29" customFormat="1" x14ac:dyDescent="0.2">
      <c r="A555" s="53">
        <v>45329</v>
      </c>
      <c r="B555" s="9" t="s">
        <v>1267</v>
      </c>
      <c r="C555" s="10" t="s">
        <v>50</v>
      </c>
      <c r="D555" s="10" t="s">
        <v>77</v>
      </c>
      <c r="E555" s="9" t="s">
        <v>39</v>
      </c>
      <c r="F555" s="9"/>
      <c r="G555" s="11">
        <v>10</v>
      </c>
      <c r="H555" s="9"/>
      <c r="I555" s="17"/>
      <c r="J555" s="18"/>
      <c r="K555" s="4">
        <v>46660</v>
      </c>
      <c r="L555" s="2">
        <f>COUNTIFS(MobileEvents[Date],"&gt;="&amp;EOMONTH(K555,-1)+1,MobileEvents[Date],"&lt;="&amp;K555,MobileEvents[REGION],"Upstate")</f>
        <v>0</v>
      </c>
      <c r="M555" s="23">
        <f>COUNTIFS(MobileEvents[Date],"&gt;="&amp;EOMONTH(K555,-1)+1,MobileEvents[Date],"&lt;="&amp;K555,MobileEvents[REGION],"Midlands")</f>
        <v>0</v>
      </c>
      <c r="N555" s="23">
        <f>COUNTIFS(MobileEvents[Date],"&gt;="&amp;EOMONTH(K555,-1)+1,MobileEvents[Date],"&lt;="&amp;K555,MobileEvents[REGION],"Lowcountry")</f>
        <v>0</v>
      </c>
      <c r="O555" s="23">
        <f>COUNTIFS(MobileEvents[Date],"&gt;="&amp;EOMONTH(K555,-1)+1,MobileEvents[Date],"&lt;="&amp;K555,MobileEvents[REGION],"Pee Dee")</f>
        <v>0</v>
      </c>
      <c r="P555" s="23">
        <f>COUNTIFS(MobileEvents[Date],"&gt;="&amp;EOMONTH(K555,-1)+1,MobileEvents[Date],"&lt;="&amp;K555,MobileEvents[MOBILE PROVIDER NAME],"Beaufort Memorial Mobile Wellness Unit")</f>
        <v>0</v>
      </c>
      <c r="Q555" s="23">
        <f>COUNTIFS(MobileEvents[Date],"&gt;="&amp;EOMONTH(K555,-1)+1,MobileEvents[Date],"&lt;="&amp;K555,MobileEvents[MOBILE PROVIDER NAME],"Clemson Rural Health")</f>
        <v>0</v>
      </c>
      <c r="R555" s="23">
        <f>COUNTIFS(MobileEvents[Date],"&gt;="&amp;EOMONTH(K555,-1)+1,MobileEvents[Date],"&lt;="&amp;K555,MobileEvents[MOBILE PROVIDER NAME],"Clemson Prisma PALSS")</f>
        <v>0</v>
      </c>
      <c r="S555" s="23">
        <f>COUNTIFS(MobileEvents[Date],"&gt;="&amp;EOMONTH(K555,-1)+1,MobileEvents[Date],"&lt;="&amp;K555,MobileEvents[MOBILE PROVIDER NAME],"Conway Medical Center")</f>
        <v>0</v>
      </c>
      <c r="T555" s="23">
        <f>COUNTIFS(MobileEvents[Date],"&gt;="&amp;EOMONTH(K555,-1)+1,MobileEvents[Date],"&lt;="&amp;K555,MobileEvents[MOBILE PROVIDER NAME],"Invision Diagnostics")</f>
        <v>0</v>
      </c>
      <c r="U555" s="23">
        <f>COUNTIFS(MobileEvents[Date],"&gt;="&amp;EOMONTH(K555,-1)+1,MobileEvents[Date],"&lt;="&amp;K555,MobileEvents[MOBILE PROVIDER NAME],"LMC")</f>
        <v>0</v>
      </c>
      <c r="V555">
        <f>COUNTIFS(MobileEvents[Date],"&gt;="&amp;EOMONTH(K555,-1)+1,MobileEvents[Date],"&lt;="&amp;K555,MobileEvents[MOBILE PROVIDER NAME],"McLeod Health")</f>
        <v>0</v>
      </c>
      <c r="W555">
        <f>COUNTIFS(MobileEvents[Date],"&gt;="&amp;EOMONTH(K555,-1)+1,MobileEvents[Date],"&lt;="&amp;K555,MobileEvents[MOBILE PROVIDER NAME],"MUSC Hollings")</f>
        <v>0</v>
      </c>
      <c r="X555">
        <f>COUNTIFS(MobileEvents[Date],"&gt;="&amp;EOMONTH(K555,-1)+1,MobileEvents[Date],"&lt;="&amp;K555,MobileEvents[MOBILE PROVIDER NAME],"MUSC Mobile Health")</f>
        <v>0</v>
      </c>
      <c r="Y555">
        <f>COUNTIFS(MobileEvents[Date],"&gt;="&amp;EOMONTH(K555,-1)+1,MobileEvents[Date],"&lt;="&amp;K555,MobileEvents[MOBILE PROVIDER NAME],"MUSC Orangeburg")</f>
        <v>0</v>
      </c>
      <c r="Z555">
        <f>COUNTIFS(MobileEvents[Date],"&gt;="&amp;EOMONTH(K555,-1)+1,MobileEvents[Date],"&lt;="&amp;K555,MobileEvents[MOBILE PROVIDER NAME],"Prisma")</f>
        <v>0</v>
      </c>
      <c r="AA555">
        <f>COUNTIFS(MobileEvents[Date],"&gt;="&amp;EOMONTH(K555,-1)+1,MobileEvents[Date],"&lt;="&amp;K555,MobileEvents[MOBILE PROVIDER NAME],"Prisma Upstate")</f>
        <v>0</v>
      </c>
      <c r="AB555">
        <f>COUNTIFS(MobileEvents[Date],"&gt;="&amp;EOMONTH(K555,-1)+1,MobileEvents[Date],"&lt;="&amp;K555,MobileEvents[MOBILE PROVIDER NAME],"Self-Regional")</f>
        <v>0</v>
      </c>
      <c r="AC555">
        <f>COUNTIFS(MobileEvents[Date],"&gt;="&amp;EOMONTH(K555,-1)+1,MobileEvents[Date],"&lt;="&amp;K555,MobileEvents[MOBILE PROVIDER NAME],"Spartanburg Regional")</f>
        <v>0</v>
      </c>
    </row>
    <row r="556" spans="1:29" customFormat="1" x14ac:dyDescent="0.2">
      <c r="A556" s="53">
        <v>45330</v>
      </c>
      <c r="B556" s="9" t="s">
        <v>1341</v>
      </c>
      <c r="C556" s="10" t="s">
        <v>30</v>
      </c>
      <c r="D556" s="10" t="s">
        <v>59</v>
      </c>
      <c r="E556" s="9" t="s">
        <v>29</v>
      </c>
      <c r="F556" s="9"/>
      <c r="G556" s="11">
        <v>5</v>
      </c>
      <c r="H556" s="9"/>
      <c r="I556" s="17"/>
      <c r="J556" s="18"/>
      <c r="K556" s="4">
        <v>46691</v>
      </c>
      <c r="L556" s="2">
        <f>COUNTIFS(MobileEvents[Date],"&gt;="&amp;EOMONTH(K556,-1)+1,MobileEvents[Date],"&lt;="&amp;K556,MobileEvents[REGION],"Upstate")</f>
        <v>0</v>
      </c>
      <c r="M556" s="23">
        <f>COUNTIFS(MobileEvents[Date],"&gt;="&amp;EOMONTH(K556,-1)+1,MobileEvents[Date],"&lt;="&amp;K556,MobileEvents[REGION],"Midlands")</f>
        <v>0</v>
      </c>
      <c r="N556" s="23">
        <f>COUNTIFS(MobileEvents[Date],"&gt;="&amp;EOMONTH(K556,-1)+1,MobileEvents[Date],"&lt;="&amp;K556,MobileEvents[REGION],"Lowcountry")</f>
        <v>0</v>
      </c>
      <c r="O556" s="23">
        <f>COUNTIFS(MobileEvents[Date],"&gt;="&amp;EOMONTH(K556,-1)+1,MobileEvents[Date],"&lt;="&amp;K556,MobileEvents[REGION],"Pee Dee")</f>
        <v>0</v>
      </c>
      <c r="P556" s="23">
        <f>COUNTIFS(MobileEvents[Date],"&gt;="&amp;EOMONTH(K556,-1)+1,MobileEvents[Date],"&lt;="&amp;K556,MobileEvents[MOBILE PROVIDER NAME],"Beaufort Memorial Mobile Wellness Unit")</f>
        <v>0</v>
      </c>
      <c r="Q556" s="23">
        <f>COUNTIFS(MobileEvents[Date],"&gt;="&amp;EOMONTH(K556,-1)+1,MobileEvents[Date],"&lt;="&amp;K556,MobileEvents[MOBILE PROVIDER NAME],"Clemson Rural Health")</f>
        <v>0</v>
      </c>
      <c r="R556" s="23">
        <f>COUNTIFS(MobileEvents[Date],"&gt;="&amp;EOMONTH(K556,-1)+1,MobileEvents[Date],"&lt;="&amp;K556,MobileEvents[MOBILE PROVIDER NAME],"Clemson Prisma PALSS")</f>
        <v>0</v>
      </c>
      <c r="S556" s="23">
        <f>COUNTIFS(MobileEvents[Date],"&gt;="&amp;EOMONTH(K556,-1)+1,MobileEvents[Date],"&lt;="&amp;K556,MobileEvents[MOBILE PROVIDER NAME],"Conway Medical Center")</f>
        <v>0</v>
      </c>
      <c r="T556" s="23">
        <f>COUNTIFS(MobileEvents[Date],"&gt;="&amp;EOMONTH(K556,-1)+1,MobileEvents[Date],"&lt;="&amp;K556,MobileEvents[MOBILE PROVIDER NAME],"Invision Diagnostics")</f>
        <v>0</v>
      </c>
      <c r="U556" s="23">
        <f>COUNTIFS(MobileEvents[Date],"&gt;="&amp;EOMONTH(K556,-1)+1,MobileEvents[Date],"&lt;="&amp;K556,MobileEvents[MOBILE PROVIDER NAME],"LMC")</f>
        <v>0</v>
      </c>
      <c r="V556">
        <f>COUNTIFS(MobileEvents[Date],"&gt;="&amp;EOMONTH(K556,-1)+1,MobileEvents[Date],"&lt;="&amp;K556,MobileEvents[MOBILE PROVIDER NAME],"McLeod Health")</f>
        <v>0</v>
      </c>
      <c r="W556">
        <f>COUNTIFS(MobileEvents[Date],"&gt;="&amp;EOMONTH(K556,-1)+1,MobileEvents[Date],"&lt;="&amp;K556,MobileEvents[MOBILE PROVIDER NAME],"MUSC Hollings")</f>
        <v>0</v>
      </c>
      <c r="X556">
        <f>COUNTIFS(MobileEvents[Date],"&gt;="&amp;EOMONTH(K556,-1)+1,MobileEvents[Date],"&lt;="&amp;K556,MobileEvents[MOBILE PROVIDER NAME],"MUSC Mobile Health")</f>
        <v>0</v>
      </c>
      <c r="Y556">
        <f>COUNTIFS(MobileEvents[Date],"&gt;="&amp;EOMONTH(K556,-1)+1,MobileEvents[Date],"&lt;="&amp;K556,MobileEvents[MOBILE PROVIDER NAME],"MUSC Orangeburg")</f>
        <v>0</v>
      </c>
      <c r="Z556">
        <f>COUNTIFS(MobileEvents[Date],"&gt;="&amp;EOMONTH(K556,-1)+1,MobileEvents[Date],"&lt;="&amp;K556,MobileEvents[MOBILE PROVIDER NAME],"Prisma")</f>
        <v>0</v>
      </c>
      <c r="AA556">
        <f>COUNTIFS(MobileEvents[Date],"&gt;="&amp;EOMONTH(K556,-1)+1,MobileEvents[Date],"&lt;="&amp;K556,MobileEvents[MOBILE PROVIDER NAME],"Prisma Upstate")</f>
        <v>0</v>
      </c>
      <c r="AB556">
        <f>COUNTIFS(MobileEvents[Date],"&gt;="&amp;EOMONTH(K556,-1)+1,MobileEvents[Date],"&lt;="&amp;K556,MobileEvents[MOBILE PROVIDER NAME],"Self-Regional")</f>
        <v>0</v>
      </c>
      <c r="AC556">
        <f>COUNTIFS(MobileEvents[Date],"&gt;="&amp;EOMONTH(K556,-1)+1,MobileEvents[Date],"&lt;="&amp;K556,MobileEvents[MOBILE PROVIDER NAME],"Spartanburg Regional")</f>
        <v>0</v>
      </c>
    </row>
    <row r="557" spans="1:29" customFormat="1" x14ac:dyDescent="0.2">
      <c r="A557" s="53">
        <v>45331</v>
      </c>
      <c r="B557" s="9" t="s">
        <v>1188</v>
      </c>
      <c r="C557" s="10" t="s">
        <v>46</v>
      </c>
      <c r="D557" s="10" t="s">
        <v>64</v>
      </c>
      <c r="E557" s="9" t="s">
        <v>20</v>
      </c>
      <c r="F557" s="9"/>
      <c r="G557" s="11">
        <v>10</v>
      </c>
      <c r="H557" s="9"/>
      <c r="I557" s="17"/>
      <c r="J557" s="18"/>
      <c r="K557" s="4">
        <v>46721</v>
      </c>
      <c r="L557" s="2">
        <f>COUNTIFS(MobileEvents[Date],"&gt;="&amp;EOMONTH(K557,-1)+1,MobileEvents[Date],"&lt;="&amp;K557,MobileEvents[REGION],"Upstate")</f>
        <v>0</v>
      </c>
      <c r="M557" s="23">
        <f>COUNTIFS(MobileEvents[Date],"&gt;="&amp;EOMONTH(K557,-1)+1,MobileEvents[Date],"&lt;="&amp;K557,MobileEvents[REGION],"Midlands")</f>
        <v>0</v>
      </c>
      <c r="N557" s="23">
        <f>COUNTIFS(MobileEvents[Date],"&gt;="&amp;EOMONTH(K557,-1)+1,MobileEvents[Date],"&lt;="&amp;K557,MobileEvents[REGION],"Lowcountry")</f>
        <v>0</v>
      </c>
      <c r="O557" s="23">
        <f>COUNTIFS(MobileEvents[Date],"&gt;="&amp;EOMONTH(K557,-1)+1,MobileEvents[Date],"&lt;="&amp;K557,MobileEvents[REGION],"Pee Dee")</f>
        <v>0</v>
      </c>
      <c r="P557" s="23">
        <f>COUNTIFS(MobileEvents[Date],"&gt;="&amp;EOMONTH(K557,-1)+1,MobileEvents[Date],"&lt;="&amp;K557,MobileEvents[MOBILE PROVIDER NAME],"Beaufort Memorial Mobile Wellness Unit")</f>
        <v>0</v>
      </c>
      <c r="Q557" s="23">
        <f>COUNTIFS(MobileEvents[Date],"&gt;="&amp;EOMONTH(K557,-1)+1,MobileEvents[Date],"&lt;="&amp;K557,MobileEvents[MOBILE PROVIDER NAME],"Clemson Rural Health")</f>
        <v>0</v>
      </c>
      <c r="R557" s="23">
        <f>COUNTIFS(MobileEvents[Date],"&gt;="&amp;EOMONTH(K557,-1)+1,MobileEvents[Date],"&lt;="&amp;K557,MobileEvents[MOBILE PROVIDER NAME],"Clemson Prisma PALSS")</f>
        <v>0</v>
      </c>
      <c r="S557" s="23">
        <f>COUNTIFS(MobileEvents[Date],"&gt;="&amp;EOMONTH(K557,-1)+1,MobileEvents[Date],"&lt;="&amp;K557,MobileEvents[MOBILE PROVIDER NAME],"Conway Medical Center")</f>
        <v>0</v>
      </c>
      <c r="T557" s="23">
        <f>COUNTIFS(MobileEvents[Date],"&gt;="&amp;EOMONTH(K557,-1)+1,MobileEvents[Date],"&lt;="&amp;K557,MobileEvents[MOBILE PROVIDER NAME],"Invision Diagnostics")</f>
        <v>0</v>
      </c>
      <c r="U557" s="23">
        <f>COUNTIFS(MobileEvents[Date],"&gt;="&amp;EOMONTH(K557,-1)+1,MobileEvents[Date],"&lt;="&amp;K557,MobileEvents[MOBILE PROVIDER NAME],"LMC")</f>
        <v>0</v>
      </c>
      <c r="V557">
        <f>COUNTIFS(MobileEvents[Date],"&gt;="&amp;EOMONTH(K557,-1)+1,MobileEvents[Date],"&lt;="&amp;K557,MobileEvents[MOBILE PROVIDER NAME],"McLeod Health")</f>
        <v>0</v>
      </c>
      <c r="W557">
        <f>COUNTIFS(MobileEvents[Date],"&gt;="&amp;EOMONTH(K557,-1)+1,MobileEvents[Date],"&lt;="&amp;K557,MobileEvents[MOBILE PROVIDER NAME],"MUSC Hollings")</f>
        <v>0</v>
      </c>
      <c r="X557">
        <f>COUNTIFS(MobileEvents[Date],"&gt;="&amp;EOMONTH(K557,-1)+1,MobileEvents[Date],"&lt;="&amp;K557,MobileEvents[MOBILE PROVIDER NAME],"MUSC Mobile Health")</f>
        <v>0</v>
      </c>
      <c r="Y557">
        <f>COUNTIFS(MobileEvents[Date],"&gt;="&amp;EOMONTH(K557,-1)+1,MobileEvents[Date],"&lt;="&amp;K557,MobileEvents[MOBILE PROVIDER NAME],"MUSC Orangeburg")</f>
        <v>0</v>
      </c>
      <c r="Z557">
        <f>COUNTIFS(MobileEvents[Date],"&gt;="&amp;EOMONTH(K557,-1)+1,MobileEvents[Date],"&lt;="&amp;K557,MobileEvents[MOBILE PROVIDER NAME],"Prisma")</f>
        <v>0</v>
      </c>
      <c r="AA557">
        <f>COUNTIFS(MobileEvents[Date],"&gt;="&amp;EOMONTH(K557,-1)+1,MobileEvents[Date],"&lt;="&amp;K557,MobileEvents[MOBILE PROVIDER NAME],"Prisma Upstate")</f>
        <v>0</v>
      </c>
      <c r="AB557">
        <f>COUNTIFS(MobileEvents[Date],"&gt;="&amp;EOMONTH(K557,-1)+1,MobileEvents[Date],"&lt;="&amp;K557,MobileEvents[MOBILE PROVIDER NAME],"Self-Regional")</f>
        <v>0</v>
      </c>
      <c r="AC557">
        <f>COUNTIFS(MobileEvents[Date],"&gt;="&amp;EOMONTH(K557,-1)+1,MobileEvents[Date],"&lt;="&amp;K557,MobileEvents[MOBILE PROVIDER NAME],"Spartanburg Regional")</f>
        <v>0</v>
      </c>
    </row>
    <row r="558" spans="1:29" customFormat="1" x14ac:dyDescent="0.2">
      <c r="A558" s="53">
        <v>45331</v>
      </c>
      <c r="B558" s="9" t="s">
        <v>1162</v>
      </c>
      <c r="C558" s="10" t="s">
        <v>56</v>
      </c>
      <c r="D558" s="10" t="s">
        <v>77</v>
      </c>
      <c r="E558" s="9" t="s">
        <v>39</v>
      </c>
      <c r="F558" s="9"/>
      <c r="G558" s="11">
        <v>9</v>
      </c>
      <c r="H558" s="9"/>
      <c r="I558" s="17"/>
      <c r="J558" s="18"/>
      <c r="K558" s="4">
        <v>46752</v>
      </c>
      <c r="L558" s="2">
        <f>COUNTIFS(MobileEvents[Date],"&gt;="&amp;EOMONTH(K558,-1)+1,MobileEvents[Date],"&lt;="&amp;K558,MobileEvents[REGION],"Upstate")</f>
        <v>0</v>
      </c>
      <c r="M558" s="23">
        <f>COUNTIFS(MobileEvents[Date],"&gt;="&amp;EOMONTH(K558,-1)+1,MobileEvents[Date],"&lt;="&amp;K558,MobileEvents[REGION],"Midlands")</f>
        <v>0</v>
      </c>
      <c r="N558" s="23">
        <f>COUNTIFS(MobileEvents[Date],"&gt;="&amp;EOMONTH(K558,-1)+1,MobileEvents[Date],"&lt;="&amp;K558,MobileEvents[REGION],"Lowcountry")</f>
        <v>0</v>
      </c>
      <c r="O558" s="23">
        <f>COUNTIFS(MobileEvents[Date],"&gt;="&amp;EOMONTH(K558,-1)+1,MobileEvents[Date],"&lt;="&amp;K558,MobileEvents[REGION],"Pee Dee")</f>
        <v>0</v>
      </c>
      <c r="P558" s="23">
        <f>COUNTIFS(MobileEvents[Date],"&gt;="&amp;EOMONTH(K558,-1)+1,MobileEvents[Date],"&lt;="&amp;K558,MobileEvents[MOBILE PROVIDER NAME],"Beaufort Memorial Mobile Wellness Unit")</f>
        <v>0</v>
      </c>
      <c r="Q558" s="23">
        <f>COUNTIFS(MobileEvents[Date],"&gt;="&amp;EOMONTH(K558,-1)+1,MobileEvents[Date],"&lt;="&amp;K558,MobileEvents[MOBILE PROVIDER NAME],"Clemson Rural Health")</f>
        <v>0</v>
      </c>
      <c r="R558" s="23">
        <f>COUNTIFS(MobileEvents[Date],"&gt;="&amp;EOMONTH(K558,-1)+1,MobileEvents[Date],"&lt;="&amp;K558,MobileEvents[MOBILE PROVIDER NAME],"Clemson Prisma PALSS")</f>
        <v>0</v>
      </c>
      <c r="S558" s="23">
        <f>COUNTIFS(MobileEvents[Date],"&gt;="&amp;EOMONTH(K558,-1)+1,MobileEvents[Date],"&lt;="&amp;K558,MobileEvents[MOBILE PROVIDER NAME],"Conway Medical Center")</f>
        <v>0</v>
      </c>
      <c r="T558" s="23">
        <f>COUNTIFS(MobileEvents[Date],"&gt;="&amp;EOMONTH(K558,-1)+1,MobileEvents[Date],"&lt;="&amp;K558,MobileEvents[MOBILE PROVIDER NAME],"Invision Diagnostics")</f>
        <v>0</v>
      </c>
      <c r="U558" s="23">
        <f>COUNTIFS(MobileEvents[Date],"&gt;="&amp;EOMONTH(K558,-1)+1,MobileEvents[Date],"&lt;="&amp;K558,MobileEvents[MOBILE PROVIDER NAME],"LMC")</f>
        <v>0</v>
      </c>
      <c r="V558">
        <f>COUNTIFS(MobileEvents[Date],"&gt;="&amp;EOMONTH(K558,-1)+1,MobileEvents[Date],"&lt;="&amp;K558,MobileEvents[MOBILE PROVIDER NAME],"McLeod Health")</f>
        <v>0</v>
      </c>
      <c r="W558">
        <f>COUNTIFS(MobileEvents[Date],"&gt;="&amp;EOMONTH(K558,-1)+1,MobileEvents[Date],"&lt;="&amp;K558,MobileEvents[MOBILE PROVIDER NAME],"MUSC Hollings")</f>
        <v>0</v>
      </c>
      <c r="X558">
        <f>COUNTIFS(MobileEvents[Date],"&gt;="&amp;EOMONTH(K558,-1)+1,MobileEvents[Date],"&lt;="&amp;K558,MobileEvents[MOBILE PROVIDER NAME],"MUSC Mobile Health")</f>
        <v>0</v>
      </c>
      <c r="Y558">
        <f>COUNTIFS(MobileEvents[Date],"&gt;="&amp;EOMONTH(K558,-1)+1,MobileEvents[Date],"&lt;="&amp;K558,MobileEvents[MOBILE PROVIDER NAME],"MUSC Orangeburg")</f>
        <v>0</v>
      </c>
      <c r="Z558">
        <f>COUNTIFS(MobileEvents[Date],"&gt;="&amp;EOMONTH(K558,-1)+1,MobileEvents[Date],"&lt;="&amp;K558,MobileEvents[MOBILE PROVIDER NAME],"Prisma")</f>
        <v>0</v>
      </c>
      <c r="AA558">
        <f>COUNTIFS(MobileEvents[Date],"&gt;="&amp;EOMONTH(K558,-1)+1,MobileEvents[Date],"&lt;="&amp;K558,MobileEvents[MOBILE PROVIDER NAME],"Prisma Upstate")</f>
        <v>0</v>
      </c>
      <c r="AB558">
        <f>COUNTIFS(MobileEvents[Date],"&gt;="&amp;EOMONTH(K558,-1)+1,MobileEvents[Date],"&lt;="&amp;K558,MobileEvents[MOBILE PROVIDER NAME],"Self-Regional")</f>
        <v>0</v>
      </c>
      <c r="AC558">
        <f>COUNTIFS(MobileEvents[Date],"&gt;="&amp;EOMONTH(K558,-1)+1,MobileEvents[Date],"&lt;="&amp;K558,MobileEvents[MOBILE PROVIDER NAME],"Spartanburg Regional")</f>
        <v>0</v>
      </c>
    </row>
    <row r="559" spans="1:29" customFormat="1" x14ac:dyDescent="0.2">
      <c r="A559" s="53">
        <v>45332</v>
      </c>
      <c r="B559" s="9" t="s">
        <v>1342</v>
      </c>
      <c r="C559" s="10"/>
      <c r="D559" s="10" t="s">
        <v>59</v>
      </c>
      <c r="E559" s="9" t="s">
        <v>29</v>
      </c>
      <c r="F559" s="9"/>
      <c r="G559" s="11">
        <v>3</v>
      </c>
      <c r="H559" s="9"/>
      <c r="I559" s="17"/>
      <c r="J559" s="18"/>
      <c r="K559" s="4">
        <v>46783</v>
      </c>
      <c r="L559" s="2">
        <f>COUNTIFS(MobileEvents[Date],"&gt;="&amp;EOMONTH(K559,-1)+1,MobileEvents[Date],"&lt;="&amp;K559,MobileEvents[REGION],"Upstate")</f>
        <v>0</v>
      </c>
      <c r="M559" s="23">
        <f>COUNTIFS(MobileEvents[Date],"&gt;="&amp;EOMONTH(K559,-1)+1,MobileEvents[Date],"&lt;="&amp;K559,MobileEvents[REGION],"Midlands")</f>
        <v>0</v>
      </c>
      <c r="N559" s="23">
        <f>COUNTIFS(MobileEvents[Date],"&gt;="&amp;EOMONTH(K559,-1)+1,MobileEvents[Date],"&lt;="&amp;K559,MobileEvents[REGION],"Lowcountry")</f>
        <v>0</v>
      </c>
      <c r="O559" s="23">
        <f>COUNTIFS(MobileEvents[Date],"&gt;="&amp;EOMONTH(K559,-1)+1,MobileEvents[Date],"&lt;="&amp;K559,MobileEvents[REGION],"Pee Dee")</f>
        <v>0</v>
      </c>
      <c r="P559" s="23">
        <f>COUNTIFS(MobileEvents[Date],"&gt;="&amp;EOMONTH(K559,-1)+1,MobileEvents[Date],"&lt;="&amp;K559,MobileEvents[MOBILE PROVIDER NAME],"Beaufort Memorial Mobile Wellness Unit")</f>
        <v>0</v>
      </c>
      <c r="Q559" s="23">
        <f>COUNTIFS(MobileEvents[Date],"&gt;="&amp;EOMONTH(K559,-1)+1,MobileEvents[Date],"&lt;="&amp;K559,MobileEvents[MOBILE PROVIDER NAME],"Clemson Rural Health")</f>
        <v>0</v>
      </c>
      <c r="R559" s="23">
        <f>COUNTIFS(MobileEvents[Date],"&gt;="&amp;EOMONTH(K559,-1)+1,MobileEvents[Date],"&lt;="&amp;K559,MobileEvents[MOBILE PROVIDER NAME],"Clemson Prisma PALSS")</f>
        <v>0</v>
      </c>
      <c r="S559" s="23">
        <f>COUNTIFS(MobileEvents[Date],"&gt;="&amp;EOMONTH(K559,-1)+1,MobileEvents[Date],"&lt;="&amp;K559,MobileEvents[MOBILE PROVIDER NAME],"Conway Medical Center")</f>
        <v>0</v>
      </c>
      <c r="T559" s="23">
        <f>COUNTIFS(MobileEvents[Date],"&gt;="&amp;EOMONTH(K559,-1)+1,MobileEvents[Date],"&lt;="&amp;K559,MobileEvents[MOBILE PROVIDER NAME],"Invision Diagnostics")</f>
        <v>0</v>
      </c>
      <c r="U559" s="23">
        <f>COUNTIFS(MobileEvents[Date],"&gt;="&amp;EOMONTH(K559,-1)+1,MobileEvents[Date],"&lt;="&amp;K559,MobileEvents[MOBILE PROVIDER NAME],"LMC")</f>
        <v>0</v>
      </c>
      <c r="V559">
        <f>COUNTIFS(MobileEvents[Date],"&gt;="&amp;EOMONTH(K559,-1)+1,MobileEvents[Date],"&lt;="&amp;K559,MobileEvents[MOBILE PROVIDER NAME],"McLeod Health")</f>
        <v>0</v>
      </c>
      <c r="W559">
        <f>COUNTIFS(MobileEvents[Date],"&gt;="&amp;EOMONTH(K559,-1)+1,MobileEvents[Date],"&lt;="&amp;K559,MobileEvents[MOBILE PROVIDER NAME],"MUSC Hollings")</f>
        <v>0</v>
      </c>
      <c r="X559">
        <f>COUNTIFS(MobileEvents[Date],"&gt;="&amp;EOMONTH(K559,-1)+1,MobileEvents[Date],"&lt;="&amp;K559,MobileEvents[MOBILE PROVIDER NAME],"MUSC Mobile Health")</f>
        <v>0</v>
      </c>
      <c r="Y559">
        <f>COUNTIFS(MobileEvents[Date],"&gt;="&amp;EOMONTH(K559,-1)+1,MobileEvents[Date],"&lt;="&amp;K559,MobileEvents[MOBILE PROVIDER NAME],"MUSC Orangeburg")</f>
        <v>0</v>
      </c>
      <c r="Z559">
        <f>COUNTIFS(MobileEvents[Date],"&gt;="&amp;EOMONTH(K559,-1)+1,MobileEvents[Date],"&lt;="&amp;K559,MobileEvents[MOBILE PROVIDER NAME],"Prisma")</f>
        <v>0</v>
      </c>
      <c r="AA559">
        <f>COUNTIFS(MobileEvents[Date],"&gt;="&amp;EOMONTH(K559,-1)+1,MobileEvents[Date],"&lt;="&amp;K559,MobileEvents[MOBILE PROVIDER NAME],"Prisma Upstate")</f>
        <v>0</v>
      </c>
      <c r="AB559">
        <f>COUNTIFS(MobileEvents[Date],"&gt;="&amp;EOMONTH(K559,-1)+1,MobileEvents[Date],"&lt;="&amp;K559,MobileEvents[MOBILE PROVIDER NAME],"Self-Regional")</f>
        <v>0</v>
      </c>
      <c r="AC559">
        <f>COUNTIFS(MobileEvents[Date],"&gt;="&amp;EOMONTH(K559,-1)+1,MobileEvents[Date],"&lt;="&amp;K559,MobileEvents[MOBILE PROVIDER NAME],"Spartanburg Regional")</f>
        <v>0</v>
      </c>
    </row>
    <row r="560" spans="1:29" customFormat="1" x14ac:dyDescent="0.2">
      <c r="A560" s="53">
        <v>45334</v>
      </c>
      <c r="B560" s="9" t="s">
        <v>1343</v>
      </c>
      <c r="C560" s="10" t="s">
        <v>30</v>
      </c>
      <c r="D560" s="10" t="s">
        <v>59</v>
      </c>
      <c r="E560" s="9" t="s">
        <v>29</v>
      </c>
      <c r="F560" s="9"/>
      <c r="G560" s="11">
        <v>14</v>
      </c>
      <c r="H560" s="9"/>
      <c r="I560" s="17"/>
      <c r="J560" s="18"/>
      <c r="K560" s="4">
        <v>46812</v>
      </c>
      <c r="L560" s="2">
        <f>COUNTIFS(MobileEvents[Date],"&gt;="&amp;EOMONTH(K560,-1)+1,MobileEvents[Date],"&lt;="&amp;K560,MobileEvents[REGION],"Upstate")</f>
        <v>0</v>
      </c>
      <c r="M560" s="23">
        <f>COUNTIFS(MobileEvents[Date],"&gt;="&amp;EOMONTH(K560,-1)+1,MobileEvents[Date],"&lt;="&amp;K560,MobileEvents[REGION],"Midlands")</f>
        <v>0</v>
      </c>
      <c r="N560" s="23">
        <f>COUNTIFS(MobileEvents[Date],"&gt;="&amp;EOMONTH(K560,-1)+1,MobileEvents[Date],"&lt;="&amp;K560,MobileEvents[REGION],"Lowcountry")</f>
        <v>0</v>
      </c>
      <c r="O560" s="23">
        <f>COUNTIFS(MobileEvents[Date],"&gt;="&amp;EOMONTH(K560,-1)+1,MobileEvents[Date],"&lt;="&amp;K560,MobileEvents[REGION],"Pee Dee")</f>
        <v>0</v>
      </c>
      <c r="P560" s="23">
        <f>COUNTIFS(MobileEvents[Date],"&gt;="&amp;EOMONTH(K560,-1)+1,MobileEvents[Date],"&lt;="&amp;K560,MobileEvents[MOBILE PROVIDER NAME],"Beaufort Memorial Mobile Wellness Unit")</f>
        <v>0</v>
      </c>
      <c r="Q560" s="23">
        <f>COUNTIFS(MobileEvents[Date],"&gt;="&amp;EOMONTH(K560,-1)+1,MobileEvents[Date],"&lt;="&amp;K560,MobileEvents[MOBILE PROVIDER NAME],"Clemson Rural Health")</f>
        <v>0</v>
      </c>
      <c r="R560" s="23">
        <f>COUNTIFS(MobileEvents[Date],"&gt;="&amp;EOMONTH(K560,-1)+1,MobileEvents[Date],"&lt;="&amp;K560,MobileEvents[MOBILE PROVIDER NAME],"Clemson Prisma PALSS")</f>
        <v>0</v>
      </c>
      <c r="S560" s="23">
        <f>COUNTIFS(MobileEvents[Date],"&gt;="&amp;EOMONTH(K560,-1)+1,MobileEvents[Date],"&lt;="&amp;K560,MobileEvents[MOBILE PROVIDER NAME],"Conway Medical Center")</f>
        <v>0</v>
      </c>
      <c r="T560" s="23">
        <f>COUNTIFS(MobileEvents[Date],"&gt;="&amp;EOMONTH(K560,-1)+1,MobileEvents[Date],"&lt;="&amp;K560,MobileEvents[MOBILE PROVIDER NAME],"Invision Diagnostics")</f>
        <v>0</v>
      </c>
      <c r="U560" s="23">
        <f>COUNTIFS(MobileEvents[Date],"&gt;="&amp;EOMONTH(K560,-1)+1,MobileEvents[Date],"&lt;="&amp;K560,MobileEvents[MOBILE PROVIDER NAME],"LMC")</f>
        <v>0</v>
      </c>
      <c r="V560">
        <f>COUNTIFS(MobileEvents[Date],"&gt;="&amp;EOMONTH(K560,-1)+1,MobileEvents[Date],"&lt;="&amp;K560,MobileEvents[MOBILE PROVIDER NAME],"McLeod Health")</f>
        <v>0</v>
      </c>
      <c r="W560">
        <f>COUNTIFS(MobileEvents[Date],"&gt;="&amp;EOMONTH(K560,-1)+1,MobileEvents[Date],"&lt;="&amp;K560,MobileEvents[MOBILE PROVIDER NAME],"MUSC Hollings")</f>
        <v>0</v>
      </c>
      <c r="X560">
        <f>COUNTIFS(MobileEvents[Date],"&gt;="&amp;EOMONTH(K560,-1)+1,MobileEvents[Date],"&lt;="&amp;K560,MobileEvents[MOBILE PROVIDER NAME],"MUSC Mobile Health")</f>
        <v>0</v>
      </c>
      <c r="Y560">
        <f>COUNTIFS(MobileEvents[Date],"&gt;="&amp;EOMONTH(K560,-1)+1,MobileEvents[Date],"&lt;="&amp;K560,MobileEvents[MOBILE PROVIDER NAME],"MUSC Orangeburg")</f>
        <v>0</v>
      </c>
      <c r="Z560">
        <f>COUNTIFS(MobileEvents[Date],"&gt;="&amp;EOMONTH(K560,-1)+1,MobileEvents[Date],"&lt;="&amp;K560,MobileEvents[MOBILE PROVIDER NAME],"Prisma")</f>
        <v>0</v>
      </c>
      <c r="AA560">
        <f>COUNTIFS(MobileEvents[Date],"&gt;="&amp;EOMONTH(K560,-1)+1,MobileEvents[Date],"&lt;="&amp;K560,MobileEvents[MOBILE PROVIDER NAME],"Prisma Upstate")</f>
        <v>0</v>
      </c>
      <c r="AB560">
        <f>COUNTIFS(MobileEvents[Date],"&gt;="&amp;EOMONTH(K560,-1)+1,MobileEvents[Date],"&lt;="&amp;K560,MobileEvents[MOBILE PROVIDER NAME],"Self-Regional")</f>
        <v>0</v>
      </c>
      <c r="AC560">
        <f>COUNTIFS(MobileEvents[Date],"&gt;="&amp;EOMONTH(K560,-1)+1,MobileEvents[Date],"&lt;="&amp;K560,MobileEvents[MOBILE PROVIDER NAME],"Spartanburg Regional")</f>
        <v>0</v>
      </c>
    </row>
    <row r="561" spans="1:29" customFormat="1" x14ac:dyDescent="0.2">
      <c r="A561" s="53">
        <v>45334</v>
      </c>
      <c r="B561" s="9" t="s">
        <v>1159</v>
      </c>
      <c r="C561" s="10" t="s">
        <v>45</v>
      </c>
      <c r="D561" s="10" t="s">
        <v>64</v>
      </c>
      <c r="E561" s="9" t="s">
        <v>39</v>
      </c>
      <c r="F561" s="9"/>
      <c r="G561" s="11">
        <v>5</v>
      </c>
      <c r="H561" s="9"/>
      <c r="I561" s="17"/>
      <c r="J561" s="18"/>
      <c r="K561" s="4">
        <v>46843</v>
      </c>
      <c r="L561" s="2">
        <f>COUNTIFS(MobileEvents[Date],"&gt;="&amp;EOMONTH(K561,-1)+1,MobileEvents[Date],"&lt;="&amp;K561,MobileEvents[REGION],"Upstate")</f>
        <v>0</v>
      </c>
      <c r="M561" s="23">
        <f>COUNTIFS(MobileEvents[Date],"&gt;="&amp;EOMONTH(K561,-1)+1,MobileEvents[Date],"&lt;="&amp;K561,MobileEvents[REGION],"Midlands")</f>
        <v>0</v>
      </c>
      <c r="N561" s="23">
        <f>COUNTIFS(MobileEvents[Date],"&gt;="&amp;EOMONTH(K561,-1)+1,MobileEvents[Date],"&lt;="&amp;K561,MobileEvents[REGION],"Lowcountry")</f>
        <v>0</v>
      </c>
      <c r="O561" s="23">
        <f>COUNTIFS(MobileEvents[Date],"&gt;="&amp;EOMONTH(K561,-1)+1,MobileEvents[Date],"&lt;="&amp;K561,MobileEvents[REGION],"Pee Dee")</f>
        <v>0</v>
      </c>
      <c r="P561" s="23">
        <f>COUNTIFS(MobileEvents[Date],"&gt;="&amp;EOMONTH(K561,-1)+1,MobileEvents[Date],"&lt;="&amp;K561,MobileEvents[MOBILE PROVIDER NAME],"Beaufort Memorial Mobile Wellness Unit")</f>
        <v>0</v>
      </c>
      <c r="Q561" s="23">
        <f>COUNTIFS(MobileEvents[Date],"&gt;="&amp;EOMONTH(K561,-1)+1,MobileEvents[Date],"&lt;="&amp;K561,MobileEvents[MOBILE PROVIDER NAME],"Clemson Rural Health")</f>
        <v>0</v>
      </c>
      <c r="R561" s="23">
        <f>COUNTIFS(MobileEvents[Date],"&gt;="&amp;EOMONTH(K561,-1)+1,MobileEvents[Date],"&lt;="&amp;K561,MobileEvents[MOBILE PROVIDER NAME],"Clemson Prisma PALSS")</f>
        <v>0</v>
      </c>
      <c r="S561" s="23">
        <f>COUNTIFS(MobileEvents[Date],"&gt;="&amp;EOMONTH(K561,-1)+1,MobileEvents[Date],"&lt;="&amp;K561,MobileEvents[MOBILE PROVIDER NAME],"Conway Medical Center")</f>
        <v>0</v>
      </c>
      <c r="T561" s="23">
        <f>COUNTIFS(MobileEvents[Date],"&gt;="&amp;EOMONTH(K561,-1)+1,MobileEvents[Date],"&lt;="&amp;K561,MobileEvents[MOBILE PROVIDER NAME],"Invision Diagnostics")</f>
        <v>0</v>
      </c>
      <c r="U561" s="23">
        <f>COUNTIFS(MobileEvents[Date],"&gt;="&amp;EOMONTH(K561,-1)+1,MobileEvents[Date],"&lt;="&amp;K561,MobileEvents[MOBILE PROVIDER NAME],"LMC")</f>
        <v>0</v>
      </c>
      <c r="V561">
        <f>COUNTIFS(MobileEvents[Date],"&gt;="&amp;EOMONTH(K561,-1)+1,MobileEvents[Date],"&lt;="&amp;K561,MobileEvents[MOBILE PROVIDER NAME],"McLeod Health")</f>
        <v>0</v>
      </c>
      <c r="W561">
        <f>COUNTIFS(MobileEvents[Date],"&gt;="&amp;EOMONTH(K561,-1)+1,MobileEvents[Date],"&lt;="&amp;K561,MobileEvents[MOBILE PROVIDER NAME],"MUSC Hollings")</f>
        <v>0</v>
      </c>
      <c r="X561">
        <f>COUNTIFS(MobileEvents[Date],"&gt;="&amp;EOMONTH(K561,-1)+1,MobileEvents[Date],"&lt;="&amp;K561,MobileEvents[MOBILE PROVIDER NAME],"MUSC Mobile Health")</f>
        <v>0</v>
      </c>
      <c r="Y561">
        <f>COUNTIFS(MobileEvents[Date],"&gt;="&amp;EOMONTH(K561,-1)+1,MobileEvents[Date],"&lt;="&amp;K561,MobileEvents[MOBILE PROVIDER NAME],"MUSC Orangeburg")</f>
        <v>0</v>
      </c>
      <c r="Z561">
        <f>COUNTIFS(MobileEvents[Date],"&gt;="&amp;EOMONTH(K561,-1)+1,MobileEvents[Date],"&lt;="&amp;K561,MobileEvents[MOBILE PROVIDER NAME],"Prisma")</f>
        <v>0</v>
      </c>
      <c r="AA561">
        <f>COUNTIFS(MobileEvents[Date],"&gt;="&amp;EOMONTH(K561,-1)+1,MobileEvents[Date],"&lt;="&amp;K561,MobileEvents[MOBILE PROVIDER NAME],"Prisma Upstate")</f>
        <v>0</v>
      </c>
      <c r="AB561">
        <f>COUNTIFS(MobileEvents[Date],"&gt;="&amp;EOMONTH(K561,-1)+1,MobileEvents[Date],"&lt;="&amp;K561,MobileEvents[MOBILE PROVIDER NAME],"Self-Regional")</f>
        <v>0</v>
      </c>
      <c r="AC561">
        <f>COUNTIFS(MobileEvents[Date],"&gt;="&amp;EOMONTH(K561,-1)+1,MobileEvents[Date],"&lt;="&amp;K561,MobileEvents[MOBILE PROVIDER NAME],"Spartanburg Regional")</f>
        <v>0</v>
      </c>
    </row>
    <row r="562" spans="1:29" customFormat="1" x14ac:dyDescent="0.2">
      <c r="A562" s="59">
        <v>45334</v>
      </c>
      <c r="B562" s="13" t="s">
        <v>1188</v>
      </c>
      <c r="C562" s="32" t="s">
        <v>46</v>
      </c>
      <c r="D562" s="32" t="s">
        <v>64</v>
      </c>
      <c r="E562" s="13" t="s">
        <v>20</v>
      </c>
      <c r="F562" s="13"/>
      <c r="G562" s="40">
        <v>4</v>
      </c>
      <c r="H562" s="13"/>
      <c r="I562" s="19"/>
      <c r="J562" s="41"/>
      <c r="K562" s="4">
        <v>46873</v>
      </c>
      <c r="L562" s="2">
        <f>COUNTIFS(MobileEvents[Date],"&gt;="&amp;EOMONTH(K562,-1)+1,MobileEvents[Date],"&lt;="&amp;K562,MobileEvents[REGION],"Upstate")</f>
        <v>0</v>
      </c>
      <c r="M562" s="23">
        <f>COUNTIFS(MobileEvents[Date],"&gt;="&amp;EOMONTH(K562,-1)+1,MobileEvents[Date],"&lt;="&amp;K562,MobileEvents[REGION],"Midlands")</f>
        <v>0</v>
      </c>
      <c r="N562" s="23">
        <f>COUNTIFS(MobileEvents[Date],"&gt;="&amp;EOMONTH(K562,-1)+1,MobileEvents[Date],"&lt;="&amp;K562,MobileEvents[REGION],"Lowcountry")</f>
        <v>0</v>
      </c>
      <c r="O562" s="23">
        <f>COUNTIFS(MobileEvents[Date],"&gt;="&amp;EOMONTH(K562,-1)+1,MobileEvents[Date],"&lt;="&amp;K562,MobileEvents[REGION],"Pee Dee")</f>
        <v>0</v>
      </c>
      <c r="P562" s="23">
        <f>COUNTIFS(MobileEvents[Date],"&gt;="&amp;EOMONTH(K562,-1)+1,MobileEvents[Date],"&lt;="&amp;K562,MobileEvents[MOBILE PROVIDER NAME],"Beaufort Memorial Mobile Wellness Unit")</f>
        <v>0</v>
      </c>
      <c r="Q562" s="23">
        <f>COUNTIFS(MobileEvents[Date],"&gt;="&amp;EOMONTH(K562,-1)+1,MobileEvents[Date],"&lt;="&amp;K562,MobileEvents[MOBILE PROVIDER NAME],"Clemson Rural Health")</f>
        <v>0</v>
      </c>
      <c r="R562" s="23">
        <f>COUNTIFS(MobileEvents[Date],"&gt;="&amp;EOMONTH(K562,-1)+1,MobileEvents[Date],"&lt;="&amp;K562,MobileEvents[MOBILE PROVIDER NAME],"Clemson Prisma PALSS")</f>
        <v>0</v>
      </c>
      <c r="S562" s="23">
        <f>COUNTIFS(MobileEvents[Date],"&gt;="&amp;EOMONTH(K562,-1)+1,MobileEvents[Date],"&lt;="&amp;K562,MobileEvents[MOBILE PROVIDER NAME],"Conway Medical Center")</f>
        <v>0</v>
      </c>
      <c r="T562" s="23">
        <f>COUNTIFS(MobileEvents[Date],"&gt;="&amp;EOMONTH(K562,-1)+1,MobileEvents[Date],"&lt;="&amp;K562,MobileEvents[MOBILE PROVIDER NAME],"Invision Diagnostics")</f>
        <v>0</v>
      </c>
      <c r="U562" s="23">
        <f>COUNTIFS(MobileEvents[Date],"&gt;="&amp;EOMONTH(K562,-1)+1,MobileEvents[Date],"&lt;="&amp;K562,MobileEvents[MOBILE PROVIDER NAME],"LMC")</f>
        <v>0</v>
      </c>
      <c r="V562">
        <f>COUNTIFS(MobileEvents[Date],"&gt;="&amp;EOMONTH(K562,-1)+1,MobileEvents[Date],"&lt;="&amp;K562,MobileEvents[MOBILE PROVIDER NAME],"McLeod Health")</f>
        <v>0</v>
      </c>
      <c r="W562">
        <f>COUNTIFS(MobileEvents[Date],"&gt;="&amp;EOMONTH(K562,-1)+1,MobileEvents[Date],"&lt;="&amp;K562,MobileEvents[MOBILE PROVIDER NAME],"MUSC Hollings")</f>
        <v>0</v>
      </c>
      <c r="X562">
        <f>COUNTIFS(MobileEvents[Date],"&gt;="&amp;EOMONTH(K562,-1)+1,MobileEvents[Date],"&lt;="&amp;K562,MobileEvents[MOBILE PROVIDER NAME],"MUSC Mobile Health")</f>
        <v>0</v>
      </c>
      <c r="Y562">
        <f>COUNTIFS(MobileEvents[Date],"&gt;="&amp;EOMONTH(K562,-1)+1,MobileEvents[Date],"&lt;="&amp;K562,MobileEvents[MOBILE PROVIDER NAME],"MUSC Orangeburg")</f>
        <v>0</v>
      </c>
      <c r="Z562">
        <f>COUNTIFS(MobileEvents[Date],"&gt;="&amp;EOMONTH(K562,-1)+1,MobileEvents[Date],"&lt;="&amp;K562,MobileEvents[MOBILE PROVIDER NAME],"Prisma")</f>
        <v>0</v>
      </c>
      <c r="AA562">
        <f>COUNTIFS(MobileEvents[Date],"&gt;="&amp;EOMONTH(K562,-1)+1,MobileEvents[Date],"&lt;="&amp;K562,MobileEvents[MOBILE PROVIDER NAME],"Prisma Upstate")</f>
        <v>0</v>
      </c>
      <c r="AB562">
        <f>COUNTIFS(MobileEvents[Date],"&gt;="&amp;EOMONTH(K562,-1)+1,MobileEvents[Date],"&lt;="&amp;K562,MobileEvents[MOBILE PROVIDER NAME],"Self-Regional")</f>
        <v>0</v>
      </c>
      <c r="AC562">
        <f>COUNTIFS(MobileEvents[Date],"&gt;="&amp;EOMONTH(K562,-1)+1,MobileEvents[Date],"&lt;="&amp;K562,MobileEvents[MOBILE PROVIDER NAME],"Spartanburg Regional")</f>
        <v>0</v>
      </c>
    </row>
    <row r="563" spans="1:29" x14ac:dyDescent="0.2">
      <c r="A563" s="53">
        <v>45334</v>
      </c>
      <c r="B563" s="9" t="s">
        <v>1330</v>
      </c>
      <c r="C563" s="10" t="s">
        <v>52</v>
      </c>
      <c r="D563" s="10" t="s">
        <v>69</v>
      </c>
      <c r="E563" s="9" t="s">
        <v>17</v>
      </c>
      <c r="F563" s="9"/>
      <c r="G563" s="11">
        <v>20</v>
      </c>
      <c r="H563" s="9"/>
      <c r="I563" s="9"/>
      <c r="J563" s="9"/>
      <c r="K563" s="38">
        <v>46904</v>
      </c>
      <c r="L563" s="39">
        <f>COUNTIFS(MobileEvents[Date],"&gt;="&amp;EOMONTH(K563,-1)+1,MobileEvents[Date],"&lt;="&amp;K563,MobileEvents[REGION],"Upstate")</f>
        <v>0</v>
      </c>
      <c r="M563" s="9">
        <f>COUNTIFS(MobileEvents[Date],"&gt;="&amp;EOMONTH(K563,-1)+1,MobileEvents[Date],"&lt;="&amp;K563,MobileEvents[REGION],"Midlands")</f>
        <v>0</v>
      </c>
      <c r="N563" s="9">
        <f>COUNTIFS(MobileEvents[Date],"&gt;="&amp;EOMONTH(K563,-1)+1,MobileEvents[Date],"&lt;="&amp;K563,MobileEvents[REGION],"Lowcountry")</f>
        <v>0</v>
      </c>
      <c r="O563" s="9">
        <f>COUNTIFS(MobileEvents[Date],"&gt;="&amp;EOMONTH(K563,-1)+1,MobileEvents[Date],"&lt;="&amp;K563,MobileEvents[REGION],"Pee Dee")</f>
        <v>0</v>
      </c>
      <c r="P563" s="9">
        <f>COUNTIFS(MobileEvents[Date],"&gt;="&amp;EOMONTH(K563,-1)+1,MobileEvents[Date],"&lt;="&amp;K563,MobileEvents[MOBILE PROVIDER NAME],"Beaufort Memorial Mobile Wellness Unit")</f>
        <v>0</v>
      </c>
      <c r="Q563" s="9">
        <f>COUNTIFS(MobileEvents[Date],"&gt;="&amp;EOMONTH(K563,-1)+1,MobileEvents[Date],"&lt;="&amp;K563,MobileEvents[MOBILE PROVIDER NAME],"Clemson Rural Health")</f>
        <v>0</v>
      </c>
      <c r="R563" s="9">
        <f>COUNTIFS(MobileEvents[Date],"&gt;="&amp;EOMONTH(K563,-1)+1,MobileEvents[Date],"&lt;="&amp;K563,MobileEvents[MOBILE PROVIDER NAME],"Clemson Prisma PALSS")</f>
        <v>0</v>
      </c>
      <c r="S563" s="9">
        <f>COUNTIFS(MobileEvents[Date],"&gt;="&amp;EOMONTH(K563,-1)+1,MobileEvents[Date],"&lt;="&amp;K563,MobileEvents[MOBILE PROVIDER NAME],"Conway Medical Center")</f>
        <v>0</v>
      </c>
      <c r="T563" s="9">
        <f>COUNTIFS(MobileEvents[Date],"&gt;="&amp;EOMONTH(K563,-1)+1,MobileEvents[Date],"&lt;="&amp;K563,MobileEvents[MOBILE PROVIDER NAME],"Invision Diagnostics")</f>
        <v>0</v>
      </c>
      <c r="U563" s="9">
        <f>COUNTIFS(MobileEvents[Date],"&gt;="&amp;EOMONTH(K563,-1)+1,MobileEvents[Date],"&lt;="&amp;K563,MobileEvents[MOBILE PROVIDER NAME],"LMC")</f>
        <v>0</v>
      </c>
      <c r="V563" s="21">
        <f>COUNTIFS(MobileEvents[Date],"&gt;="&amp;EOMONTH(K563,-1)+1,MobileEvents[Date],"&lt;="&amp;K563,MobileEvents[MOBILE PROVIDER NAME],"McLeod Health")</f>
        <v>0</v>
      </c>
      <c r="W563" s="21">
        <f>COUNTIFS(MobileEvents[Date],"&gt;="&amp;EOMONTH(K563,-1)+1,MobileEvents[Date],"&lt;="&amp;K563,MobileEvents[MOBILE PROVIDER NAME],"MUSC Hollings")</f>
        <v>0</v>
      </c>
      <c r="X563" s="21">
        <f>COUNTIFS(MobileEvents[Date],"&gt;="&amp;EOMONTH(K563,-1)+1,MobileEvents[Date],"&lt;="&amp;K563,MobileEvents[MOBILE PROVIDER NAME],"MUSC Mobile Health")</f>
        <v>0</v>
      </c>
      <c r="Y563" s="21">
        <f>COUNTIFS(MobileEvents[Date],"&gt;="&amp;EOMONTH(K563,-1)+1,MobileEvents[Date],"&lt;="&amp;K563,MobileEvents[MOBILE PROVIDER NAME],"MUSC Orangeburg")</f>
        <v>0</v>
      </c>
      <c r="Z563" s="21">
        <f>COUNTIFS(MobileEvents[Date],"&gt;="&amp;EOMONTH(K563,-1)+1,MobileEvents[Date],"&lt;="&amp;K563,MobileEvents[MOBILE PROVIDER NAME],"Prisma")</f>
        <v>0</v>
      </c>
      <c r="AA563" s="21">
        <f>COUNTIFS(MobileEvents[Date],"&gt;="&amp;EOMONTH(K563,-1)+1,MobileEvents[Date],"&lt;="&amp;K563,MobileEvents[MOBILE PROVIDER NAME],"Prisma Upstate")</f>
        <v>0</v>
      </c>
      <c r="AB563" s="21">
        <f>COUNTIFS(MobileEvents[Date],"&gt;="&amp;EOMONTH(K563,-1)+1,MobileEvents[Date],"&lt;="&amp;K563,MobileEvents[MOBILE PROVIDER NAME],"Self-Regional")</f>
        <v>0</v>
      </c>
      <c r="AC563" s="21">
        <f>COUNTIFS(MobileEvents[Date],"&gt;="&amp;EOMONTH(K563,-1)+1,MobileEvents[Date],"&lt;="&amp;K563,MobileEvents[MOBILE PROVIDER NAME],"Spartanburg Regional")</f>
        <v>0</v>
      </c>
    </row>
    <row r="564" spans="1:29" customFormat="1" x14ac:dyDescent="0.2">
      <c r="A564" s="58">
        <v>45335</v>
      </c>
      <c r="B564" s="6" t="s">
        <v>1161</v>
      </c>
      <c r="C564" s="42" t="s">
        <v>3</v>
      </c>
      <c r="D564" s="42" t="s">
        <v>77</v>
      </c>
      <c r="E564" s="6" t="s">
        <v>39</v>
      </c>
      <c r="F564" s="6"/>
      <c r="G564" s="45">
        <v>9</v>
      </c>
      <c r="H564" s="6"/>
      <c r="I564" s="20"/>
      <c r="J564" s="48"/>
      <c r="K564" s="4">
        <v>46934</v>
      </c>
      <c r="L564" s="2">
        <f>COUNTIFS(MobileEvents[Date],"&gt;="&amp;EOMONTH(K564,-1)+1,MobileEvents[Date],"&lt;="&amp;K564,MobileEvents[REGION],"Upstate")</f>
        <v>0</v>
      </c>
      <c r="M564" s="23">
        <f>COUNTIFS(MobileEvents[Date],"&gt;="&amp;EOMONTH(K564,-1)+1,MobileEvents[Date],"&lt;="&amp;K564,MobileEvents[REGION],"Midlands")</f>
        <v>0</v>
      </c>
      <c r="N564" s="23">
        <f>COUNTIFS(MobileEvents[Date],"&gt;="&amp;EOMONTH(K564,-1)+1,MobileEvents[Date],"&lt;="&amp;K564,MobileEvents[REGION],"Lowcountry")</f>
        <v>0</v>
      </c>
      <c r="O564" s="23">
        <f>COUNTIFS(MobileEvents[Date],"&gt;="&amp;EOMONTH(K564,-1)+1,MobileEvents[Date],"&lt;="&amp;K564,MobileEvents[REGION],"Pee Dee")</f>
        <v>0</v>
      </c>
      <c r="P564" s="23">
        <f>COUNTIFS(MobileEvents[Date],"&gt;="&amp;EOMONTH(K564,-1)+1,MobileEvents[Date],"&lt;="&amp;K564,MobileEvents[MOBILE PROVIDER NAME],"Beaufort Memorial Mobile Wellness Unit")</f>
        <v>0</v>
      </c>
      <c r="Q564" s="23">
        <f>COUNTIFS(MobileEvents[Date],"&gt;="&amp;EOMONTH(K564,-1)+1,MobileEvents[Date],"&lt;="&amp;K564,MobileEvents[MOBILE PROVIDER NAME],"Clemson Rural Health")</f>
        <v>0</v>
      </c>
      <c r="R564" s="23">
        <f>COUNTIFS(MobileEvents[Date],"&gt;="&amp;EOMONTH(K564,-1)+1,MobileEvents[Date],"&lt;="&amp;K564,MobileEvents[MOBILE PROVIDER NAME],"Clemson Prisma PALSS")</f>
        <v>0</v>
      </c>
      <c r="S564" s="23">
        <f>COUNTIFS(MobileEvents[Date],"&gt;="&amp;EOMONTH(K564,-1)+1,MobileEvents[Date],"&lt;="&amp;K564,MobileEvents[MOBILE PROVIDER NAME],"Conway Medical Center")</f>
        <v>0</v>
      </c>
      <c r="T564" s="23">
        <f>COUNTIFS(MobileEvents[Date],"&gt;="&amp;EOMONTH(K564,-1)+1,MobileEvents[Date],"&lt;="&amp;K564,MobileEvents[MOBILE PROVIDER NAME],"Invision Diagnostics")</f>
        <v>0</v>
      </c>
      <c r="U564" s="23">
        <f>COUNTIFS(MobileEvents[Date],"&gt;="&amp;EOMONTH(K564,-1)+1,MobileEvents[Date],"&lt;="&amp;K564,MobileEvents[MOBILE PROVIDER NAME],"LMC")</f>
        <v>0</v>
      </c>
      <c r="V564">
        <f>COUNTIFS(MobileEvents[Date],"&gt;="&amp;EOMONTH(K564,-1)+1,MobileEvents[Date],"&lt;="&amp;K564,MobileEvents[MOBILE PROVIDER NAME],"McLeod Health")</f>
        <v>0</v>
      </c>
      <c r="W564">
        <f>COUNTIFS(MobileEvents[Date],"&gt;="&amp;EOMONTH(K564,-1)+1,MobileEvents[Date],"&lt;="&amp;K564,MobileEvents[MOBILE PROVIDER NAME],"MUSC Hollings")</f>
        <v>0</v>
      </c>
      <c r="X564">
        <f>COUNTIFS(MobileEvents[Date],"&gt;="&amp;EOMONTH(K564,-1)+1,MobileEvents[Date],"&lt;="&amp;K564,MobileEvents[MOBILE PROVIDER NAME],"MUSC Mobile Health")</f>
        <v>0</v>
      </c>
      <c r="Y564">
        <f>COUNTIFS(MobileEvents[Date],"&gt;="&amp;EOMONTH(K564,-1)+1,MobileEvents[Date],"&lt;="&amp;K564,MobileEvents[MOBILE PROVIDER NAME],"MUSC Orangeburg")</f>
        <v>0</v>
      </c>
      <c r="Z564">
        <f>COUNTIFS(MobileEvents[Date],"&gt;="&amp;EOMONTH(K564,-1)+1,MobileEvents[Date],"&lt;="&amp;K564,MobileEvents[MOBILE PROVIDER NAME],"Prisma")</f>
        <v>0</v>
      </c>
      <c r="AA564">
        <f>COUNTIFS(MobileEvents[Date],"&gt;="&amp;EOMONTH(K564,-1)+1,MobileEvents[Date],"&lt;="&amp;K564,MobileEvents[MOBILE PROVIDER NAME],"Prisma Upstate")</f>
        <v>0</v>
      </c>
      <c r="AB564">
        <f>COUNTIFS(MobileEvents[Date],"&gt;="&amp;EOMONTH(K564,-1)+1,MobileEvents[Date],"&lt;="&amp;K564,MobileEvents[MOBILE PROVIDER NAME],"Self-Regional")</f>
        <v>0</v>
      </c>
      <c r="AC564">
        <f>COUNTIFS(MobileEvents[Date],"&gt;="&amp;EOMONTH(K564,-1)+1,MobileEvents[Date],"&lt;="&amp;K564,MobileEvents[MOBILE PROVIDER NAME],"Spartanburg Regional")</f>
        <v>0</v>
      </c>
    </row>
    <row r="565" spans="1:29" customFormat="1" x14ac:dyDescent="0.2">
      <c r="A565" s="53">
        <v>45335</v>
      </c>
      <c r="B565" s="9" t="s">
        <v>1344</v>
      </c>
      <c r="C565" s="10"/>
      <c r="D565" s="10" t="s">
        <v>59</v>
      </c>
      <c r="E565" s="9" t="s">
        <v>29</v>
      </c>
      <c r="F565" s="9"/>
      <c r="G565" s="11">
        <v>7</v>
      </c>
      <c r="H565" s="9"/>
      <c r="I565" s="17"/>
      <c r="J565" s="18"/>
      <c r="K565" s="4">
        <v>46965</v>
      </c>
      <c r="L565" s="2">
        <f>COUNTIFS(MobileEvents[Date],"&gt;="&amp;EOMONTH(K565,-1)+1,MobileEvents[Date],"&lt;="&amp;K565,MobileEvents[REGION],"Upstate")</f>
        <v>0</v>
      </c>
      <c r="M565" s="23">
        <f>COUNTIFS(MobileEvents[Date],"&gt;="&amp;EOMONTH(K565,-1)+1,MobileEvents[Date],"&lt;="&amp;K565,MobileEvents[REGION],"Midlands")</f>
        <v>0</v>
      </c>
      <c r="N565" s="23">
        <f>COUNTIFS(MobileEvents[Date],"&gt;="&amp;EOMONTH(K565,-1)+1,MobileEvents[Date],"&lt;="&amp;K565,MobileEvents[REGION],"Lowcountry")</f>
        <v>0</v>
      </c>
      <c r="O565" s="23">
        <f>COUNTIFS(MobileEvents[Date],"&gt;="&amp;EOMONTH(K565,-1)+1,MobileEvents[Date],"&lt;="&amp;K565,MobileEvents[REGION],"Pee Dee")</f>
        <v>0</v>
      </c>
      <c r="P565" s="23">
        <f>COUNTIFS(MobileEvents[Date],"&gt;="&amp;EOMONTH(K565,-1)+1,MobileEvents[Date],"&lt;="&amp;K565,MobileEvents[MOBILE PROVIDER NAME],"Beaufort Memorial Mobile Wellness Unit")</f>
        <v>0</v>
      </c>
      <c r="Q565" s="23">
        <f>COUNTIFS(MobileEvents[Date],"&gt;="&amp;EOMONTH(K565,-1)+1,MobileEvents[Date],"&lt;="&amp;K565,MobileEvents[MOBILE PROVIDER NAME],"Clemson Rural Health")</f>
        <v>0</v>
      </c>
      <c r="R565" s="23">
        <f>COUNTIFS(MobileEvents[Date],"&gt;="&amp;EOMONTH(K565,-1)+1,MobileEvents[Date],"&lt;="&amp;K565,MobileEvents[MOBILE PROVIDER NAME],"Clemson Prisma PALSS")</f>
        <v>0</v>
      </c>
      <c r="S565" s="23">
        <f>COUNTIFS(MobileEvents[Date],"&gt;="&amp;EOMONTH(K565,-1)+1,MobileEvents[Date],"&lt;="&amp;K565,MobileEvents[MOBILE PROVIDER NAME],"Conway Medical Center")</f>
        <v>0</v>
      </c>
      <c r="T565" s="23">
        <f>COUNTIFS(MobileEvents[Date],"&gt;="&amp;EOMONTH(K565,-1)+1,MobileEvents[Date],"&lt;="&amp;K565,MobileEvents[MOBILE PROVIDER NAME],"Invision Diagnostics")</f>
        <v>0</v>
      </c>
      <c r="U565" s="23">
        <f>COUNTIFS(MobileEvents[Date],"&gt;="&amp;EOMONTH(K565,-1)+1,MobileEvents[Date],"&lt;="&amp;K565,MobileEvents[MOBILE PROVIDER NAME],"LMC")</f>
        <v>0</v>
      </c>
      <c r="V565">
        <f>COUNTIFS(MobileEvents[Date],"&gt;="&amp;EOMONTH(K565,-1)+1,MobileEvents[Date],"&lt;="&amp;K565,MobileEvents[MOBILE PROVIDER NAME],"McLeod Health")</f>
        <v>0</v>
      </c>
      <c r="W565">
        <f>COUNTIFS(MobileEvents[Date],"&gt;="&amp;EOMONTH(K565,-1)+1,MobileEvents[Date],"&lt;="&amp;K565,MobileEvents[MOBILE PROVIDER NAME],"MUSC Hollings")</f>
        <v>0</v>
      </c>
      <c r="X565">
        <f>COUNTIFS(MobileEvents[Date],"&gt;="&amp;EOMONTH(K565,-1)+1,MobileEvents[Date],"&lt;="&amp;K565,MobileEvents[MOBILE PROVIDER NAME],"MUSC Mobile Health")</f>
        <v>0</v>
      </c>
      <c r="Y565">
        <f>COUNTIFS(MobileEvents[Date],"&gt;="&amp;EOMONTH(K565,-1)+1,MobileEvents[Date],"&lt;="&amp;K565,MobileEvents[MOBILE PROVIDER NAME],"MUSC Orangeburg")</f>
        <v>0</v>
      </c>
      <c r="Z565">
        <f>COUNTIFS(MobileEvents[Date],"&gt;="&amp;EOMONTH(K565,-1)+1,MobileEvents[Date],"&lt;="&amp;K565,MobileEvents[MOBILE PROVIDER NAME],"Prisma")</f>
        <v>0</v>
      </c>
      <c r="AA565">
        <f>COUNTIFS(MobileEvents[Date],"&gt;="&amp;EOMONTH(K565,-1)+1,MobileEvents[Date],"&lt;="&amp;K565,MobileEvents[MOBILE PROVIDER NAME],"Prisma Upstate")</f>
        <v>0</v>
      </c>
      <c r="AB565">
        <f>COUNTIFS(MobileEvents[Date],"&gt;="&amp;EOMONTH(K565,-1)+1,MobileEvents[Date],"&lt;="&amp;K565,MobileEvents[MOBILE PROVIDER NAME],"Self-Regional")</f>
        <v>0</v>
      </c>
      <c r="AC565">
        <f>COUNTIFS(MobileEvents[Date],"&gt;="&amp;EOMONTH(K565,-1)+1,MobileEvents[Date],"&lt;="&amp;K565,MobileEvents[MOBILE PROVIDER NAME],"Spartanburg Regional")</f>
        <v>0</v>
      </c>
    </row>
    <row r="566" spans="1:29" customFormat="1" x14ac:dyDescent="0.2">
      <c r="A566" s="53">
        <v>45335</v>
      </c>
      <c r="B566" s="9" t="s">
        <v>1181</v>
      </c>
      <c r="C566" s="10" t="s">
        <v>71</v>
      </c>
      <c r="D566" s="10" t="s">
        <v>64</v>
      </c>
      <c r="E566" s="9" t="s">
        <v>20</v>
      </c>
      <c r="F566" s="9"/>
      <c r="G566" s="11">
        <v>14</v>
      </c>
      <c r="H566" s="9"/>
      <c r="I566" s="17"/>
      <c r="J566" s="18"/>
      <c r="K566" s="4">
        <v>46996</v>
      </c>
      <c r="L566" s="2">
        <f>COUNTIFS(MobileEvents[Date],"&gt;="&amp;EOMONTH(K566,-1)+1,MobileEvents[Date],"&lt;="&amp;K566,MobileEvents[REGION],"Upstate")</f>
        <v>0</v>
      </c>
      <c r="M566" s="23">
        <f>COUNTIFS(MobileEvents[Date],"&gt;="&amp;EOMONTH(K566,-1)+1,MobileEvents[Date],"&lt;="&amp;K566,MobileEvents[REGION],"Midlands")</f>
        <v>0</v>
      </c>
      <c r="N566" s="23">
        <f>COUNTIFS(MobileEvents[Date],"&gt;="&amp;EOMONTH(K566,-1)+1,MobileEvents[Date],"&lt;="&amp;K566,MobileEvents[REGION],"Lowcountry")</f>
        <v>0</v>
      </c>
      <c r="O566" s="23">
        <f>COUNTIFS(MobileEvents[Date],"&gt;="&amp;EOMONTH(K566,-1)+1,MobileEvents[Date],"&lt;="&amp;K566,MobileEvents[REGION],"Pee Dee")</f>
        <v>0</v>
      </c>
      <c r="P566" s="23">
        <f>COUNTIFS(MobileEvents[Date],"&gt;="&amp;EOMONTH(K566,-1)+1,MobileEvents[Date],"&lt;="&amp;K566,MobileEvents[MOBILE PROVIDER NAME],"Beaufort Memorial Mobile Wellness Unit")</f>
        <v>0</v>
      </c>
      <c r="Q566" s="23">
        <f>COUNTIFS(MobileEvents[Date],"&gt;="&amp;EOMONTH(K566,-1)+1,MobileEvents[Date],"&lt;="&amp;K566,MobileEvents[MOBILE PROVIDER NAME],"Clemson Rural Health")</f>
        <v>0</v>
      </c>
      <c r="R566" s="23">
        <f>COUNTIFS(MobileEvents[Date],"&gt;="&amp;EOMONTH(K566,-1)+1,MobileEvents[Date],"&lt;="&amp;K566,MobileEvents[MOBILE PROVIDER NAME],"Clemson Prisma PALSS")</f>
        <v>0</v>
      </c>
      <c r="S566" s="23">
        <f>COUNTIFS(MobileEvents[Date],"&gt;="&amp;EOMONTH(K566,-1)+1,MobileEvents[Date],"&lt;="&amp;K566,MobileEvents[MOBILE PROVIDER NAME],"Conway Medical Center")</f>
        <v>0</v>
      </c>
      <c r="T566" s="23">
        <f>COUNTIFS(MobileEvents[Date],"&gt;="&amp;EOMONTH(K566,-1)+1,MobileEvents[Date],"&lt;="&amp;K566,MobileEvents[MOBILE PROVIDER NAME],"Invision Diagnostics")</f>
        <v>0</v>
      </c>
      <c r="U566" s="23">
        <f>COUNTIFS(MobileEvents[Date],"&gt;="&amp;EOMONTH(K566,-1)+1,MobileEvents[Date],"&lt;="&amp;K566,MobileEvents[MOBILE PROVIDER NAME],"LMC")</f>
        <v>0</v>
      </c>
      <c r="V566">
        <f>COUNTIFS(MobileEvents[Date],"&gt;="&amp;EOMONTH(K566,-1)+1,MobileEvents[Date],"&lt;="&amp;K566,MobileEvents[MOBILE PROVIDER NAME],"McLeod Health")</f>
        <v>0</v>
      </c>
      <c r="W566">
        <f>COUNTIFS(MobileEvents[Date],"&gt;="&amp;EOMONTH(K566,-1)+1,MobileEvents[Date],"&lt;="&amp;K566,MobileEvents[MOBILE PROVIDER NAME],"MUSC Hollings")</f>
        <v>0</v>
      </c>
      <c r="X566">
        <f>COUNTIFS(MobileEvents[Date],"&gt;="&amp;EOMONTH(K566,-1)+1,MobileEvents[Date],"&lt;="&amp;K566,MobileEvents[MOBILE PROVIDER NAME],"MUSC Mobile Health")</f>
        <v>0</v>
      </c>
      <c r="Y566">
        <f>COUNTIFS(MobileEvents[Date],"&gt;="&amp;EOMONTH(K566,-1)+1,MobileEvents[Date],"&lt;="&amp;K566,MobileEvents[MOBILE PROVIDER NAME],"MUSC Orangeburg")</f>
        <v>0</v>
      </c>
      <c r="Z566">
        <f>COUNTIFS(MobileEvents[Date],"&gt;="&amp;EOMONTH(K566,-1)+1,MobileEvents[Date],"&lt;="&amp;K566,MobileEvents[MOBILE PROVIDER NAME],"Prisma")</f>
        <v>0</v>
      </c>
      <c r="AA566">
        <f>COUNTIFS(MobileEvents[Date],"&gt;="&amp;EOMONTH(K566,-1)+1,MobileEvents[Date],"&lt;="&amp;K566,MobileEvents[MOBILE PROVIDER NAME],"Prisma Upstate")</f>
        <v>0</v>
      </c>
      <c r="AB566">
        <f>COUNTIFS(MobileEvents[Date],"&gt;="&amp;EOMONTH(K566,-1)+1,MobileEvents[Date],"&lt;="&amp;K566,MobileEvents[MOBILE PROVIDER NAME],"Self-Regional")</f>
        <v>0</v>
      </c>
      <c r="AC566">
        <f>COUNTIFS(MobileEvents[Date],"&gt;="&amp;EOMONTH(K566,-1)+1,MobileEvents[Date],"&lt;="&amp;K566,MobileEvents[MOBILE PROVIDER NAME],"Spartanburg Regional")</f>
        <v>0</v>
      </c>
    </row>
    <row r="567" spans="1:29" customFormat="1" x14ac:dyDescent="0.2">
      <c r="A567" s="53">
        <v>45335</v>
      </c>
      <c r="B567" s="9" t="s">
        <v>1161</v>
      </c>
      <c r="C567" s="10" t="s">
        <v>3</v>
      </c>
      <c r="D567" s="10" t="s">
        <v>77</v>
      </c>
      <c r="E567" s="9" t="s">
        <v>39</v>
      </c>
      <c r="F567" s="9"/>
      <c r="G567" s="11">
        <v>9</v>
      </c>
      <c r="H567" s="9"/>
      <c r="I567" s="17"/>
      <c r="J567" s="18"/>
      <c r="K567" s="4">
        <v>47026</v>
      </c>
      <c r="L567" s="2">
        <f>COUNTIFS(MobileEvents[Date],"&gt;="&amp;EOMONTH(K567,-1)+1,MobileEvents[Date],"&lt;="&amp;K567,MobileEvents[REGION],"Upstate")</f>
        <v>0</v>
      </c>
      <c r="M567" s="23">
        <f>COUNTIFS(MobileEvents[Date],"&gt;="&amp;EOMONTH(K567,-1)+1,MobileEvents[Date],"&lt;="&amp;K567,MobileEvents[REGION],"Midlands")</f>
        <v>0</v>
      </c>
      <c r="N567" s="23">
        <f>COUNTIFS(MobileEvents[Date],"&gt;="&amp;EOMONTH(K567,-1)+1,MobileEvents[Date],"&lt;="&amp;K567,MobileEvents[REGION],"Lowcountry")</f>
        <v>0</v>
      </c>
      <c r="O567" s="23">
        <f>COUNTIFS(MobileEvents[Date],"&gt;="&amp;EOMONTH(K567,-1)+1,MobileEvents[Date],"&lt;="&amp;K567,MobileEvents[REGION],"Pee Dee")</f>
        <v>0</v>
      </c>
      <c r="P567" s="23">
        <f>COUNTIFS(MobileEvents[Date],"&gt;="&amp;EOMONTH(K567,-1)+1,MobileEvents[Date],"&lt;="&amp;K567,MobileEvents[MOBILE PROVIDER NAME],"Beaufort Memorial Mobile Wellness Unit")</f>
        <v>0</v>
      </c>
      <c r="Q567" s="23">
        <f>COUNTIFS(MobileEvents[Date],"&gt;="&amp;EOMONTH(K567,-1)+1,MobileEvents[Date],"&lt;="&amp;K567,MobileEvents[MOBILE PROVIDER NAME],"Clemson Rural Health")</f>
        <v>0</v>
      </c>
      <c r="R567" s="23">
        <f>COUNTIFS(MobileEvents[Date],"&gt;="&amp;EOMONTH(K567,-1)+1,MobileEvents[Date],"&lt;="&amp;K567,MobileEvents[MOBILE PROVIDER NAME],"Clemson Prisma PALSS")</f>
        <v>0</v>
      </c>
      <c r="S567" s="23">
        <f>COUNTIFS(MobileEvents[Date],"&gt;="&amp;EOMONTH(K567,-1)+1,MobileEvents[Date],"&lt;="&amp;K567,MobileEvents[MOBILE PROVIDER NAME],"Conway Medical Center")</f>
        <v>0</v>
      </c>
      <c r="T567" s="23">
        <f>COUNTIFS(MobileEvents[Date],"&gt;="&amp;EOMONTH(K567,-1)+1,MobileEvents[Date],"&lt;="&amp;K567,MobileEvents[MOBILE PROVIDER NAME],"Invision Diagnostics")</f>
        <v>0</v>
      </c>
      <c r="U567" s="23">
        <f>COUNTIFS(MobileEvents[Date],"&gt;="&amp;EOMONTH(K567,-1)+1,MobileEvents[Date],"&lt;="&amp;K567,MobileEvents[MOBILE PROVIDER NAME],"LMC")</f>
        <v>0</v>
      </c>
      <c r="V567">
        <f>COUNTIFS(MobileEvents[Date],"&gt;="&amp;EOMONTH(K567,-1)+1,MobileEvents[Date],"&lt;="&amp;K567,MobileEvents[MOBILE PROVIDER NAME],"McLeod Health")</f>
        <v>0</v>
      </c>
      <c r="W567">
        <f>COUNTIFS(MobileEvents[Date],"&gt;="&amp;EOMONTH(K567,-1)+1,MobileEvents[Date],"&lt;="&amp;K567,MobileEvents[MOBILE PROVIDER NAME],"MUSC Hollings")</f>
        <v>0</v>
      </c>
      <c r="X567">
        <f>COUNTIFS(MobileEvents[Date],"&gt;="&amp;EOMONTH(K567,-1)+1,MobileEvents[Date],"&lt;="&amp;K567,MobileEvents[MOBILE PROVIDER NAME],"MUSC Mobile Health")</f>
        <v>0</v>
      </c>
      <c r="Y567">
        <f>COUNTIFS(MobileEvents[Date],"&gt;="&amp;EOMONTH(K567,-1)+1,MobileEvents[Date],"&lt;="&amp;K567,MobileEvents[MOBILE PROVIDER NAME],"MUSC Orangeburg")</f>
        <v>0</v>
      </c>
      <c r="Z567">
        <f>COUNTIFS(MobileEvents[Date],"&gt;="&amp;EOMONTH(K567,-1)+1,MobileEvents[Date],"&lt;="&amp;K567,MobileEvents[MOBILE PROVIDER NAME],"Prisma")</f>
        <v>0</v>
      </c>
      <c r="AA567">
        <f>COUNTIFS(MobileEvents[Date],"&gt;="&amp;EOMONTH(K567,-1)+1,MobileEvents[Date],"&lt;="&amp;K567,MobileEvents[MOBILE PROVIDER NAME],"Prisma Upstate")</f>
        <v>0</v>
      </c>
      <c r="AB567">
        <f>COUNTIFS(MobileEvents[Date],"&gt;="&amp;EOMONTH(K567,-1)+1,MobileEvents[Date],"&lt;="&amp;K567,MobileEvents[MOBILE PROVIDER NAME],"Self-Regional")</f>
        <v>0</v>
      </c>
      <c r="AC567">
        <f>COUNTIFS(MobileEvents[Date],"&gt;="&amp;EOMONTH(K567,-1)+1,MobileEvents[Date],"&lt;="&amp;K567,MobileEvents[MOBILE PROVIDER NAME],"Spartanburg Regional")</f>
        <v>0</v>
      </c>
    </row>
    <row r="568" spans="1:29" customFormat="1" x14ac:dyDescent="0.2">
      <c r="A568" s="53">
        <v>45336</v>
      </c>
      <c r="B568" s="9" t="s">
        <v>1326</v>
      </c>
      <c r="C568" s="10" t="s">
        <v>68</v>
      </c>
      <c r="D568" s="10" t="s">
        <v>59</v>
      </c>
      <c r="E568" s="9" t="s">
        <v>29</v>
      </c>
      <c r="F568" s="9"/>
      <c r="G568" s="11">
        <v>8</v>
      </c>
      <c r="H568" s="9"/>
      <c r="I568" s="17"/>
      <c r="J568" s="18"/>
      <c r="K568" s="4">
        <v>47057</v>
      </c>
      <c r="L568" s="2">
        <f>COUNTIFS(MobileEvents[Date],"&gt;="&amp;EOMONTH(K568,-1)+1,MobileEvents[Date],"&lt;="&amp;K568,MobileEvents[REGION],"Upstate")</f>
        <v>0</v>
      </c>
      <c r="M568" s="23">
        <f>COUNTIFS(MobileEvents[Date],"&gt;="&amp;EOMONTH(K568,-1)+1,MobileEvents[Date],"&lt;="&amp;K568,MobileEvents[REGION],"Midlands")</f>
        <v>0</v>
      </c>
      <c r="N568" s="23">
        <f>COUNTIFS(MobileEvents[Date],"&gt;="&amp;EOMONTH(K568,-1)+1,MobileEvents[Date],"&lt;="&amp;K568,MobileEvents[REGION],"Lowcountry")</f>
        <v>0</v>
      </c>
      <c r="O568" s="23">
        <f>COUNTIFS(MobileEvents[Date],"&gt;="&amp;EOMONTH(K568,-1)+1,MobileEvents[Date],"&lt;="&amp;K568,MobileEvents[REGION],"Pee Dee")</f>
        <v>0</v>
      </c>
      <c r="P568" s="23">
        <f>COUNTIFS(MobileEvents[Date],"&gt;="&amp;EOMONTH(K568,-1)+1,MobileEvents[Date],"&lt;="&amp;K568,MobileEvents[MOBILE PROVIDER NAME],"Beaufort Memorial Mobile Wellness Unit")</f>
        <v>0</v>
      </c>
      <c r="Q568" s="23">
        <f>COUNTIFS(MobileEvents[Date],"&gt;="&amp;EOMONTH(K568,-1)+1,MobileEvents[Date],"&lt;="&amp;K568,MobileEvents[MOBILE PROVIDER NAME],"Clemson Rural Health")</f>
        <v>0</v>
      </c>
      <c r="R568" s="23">
        <f>COUNTIFS(MobileEvents[Date],"&gt;="&amp;EOMONTH(K568,-1)+1,MobileEvents[Date],"&lt;="&amp;K568,MobileEvents[MOBILE PROVIDER NAME],"Clemson Prisma PALSS")</f>
        <v>0</v>
      </c>
      <c r="S568" s="23">
        <f>COUNTIFS(MobileEvents[Date],"&gt;="&amp;EOMONTH(K568,-1)+1,MobileEvents[Date],"&lt;="&amp;K568,MobileEvents[MOBILE PROVIDER NAME],"Conway Medical Center")</f>
        <v>0</v>
      </c>
      <c r="T568" s="23">
        <f>COUNTIFS(MobileEvents[Date],"&gt;="&amp;EOMONTH(K568,-1)+1,MobileEvents[Date],"&lt;="&amp;K568,MobileEvents[MOBILE PROVIDER NAME],"Invision Diagnostics")</f>
        <v>0</v>
      </c>
      <c r="U568" s="23">
        <f>COUNTIFS(MobileEvents[Date],"&gt;="&amp;EOMONTH(K568,-1)+1,MobileEvents[Date],"&lt;="&amp;K568,MobileEvents[MOBILE PROVIDER NAME],"LMC")</f>
        <v>0</v>
      </c>
      <c r="V568">
        <f>COUNTIFS(MobileEvents[Date],"&gt;="&amp;EOMONTH(K568,-1)+1,MobileEvents[Date],"&lt;="&amp;K568,MobileEvents[MOBILE PROVIDER NAME],"McLeod Health")</f>
        <v>0</v>
      </c>
      <c r="W568">
        <f>COUNTIFS(MobileEvents[Date],"&gt;="&amp;EOMONTH(K568,-1)+1,MobileEvents[Date],"&lt;="&amp;K568,MobileEvents[MOBILE PROVIDER NAME],"MUSC Hollings")</f>
        <v>0</v>
      </c>
      <c r="X568">
        <f>COUNTIFS(MobileEvents[Date],"&gt;="&amp;EOMONTH(K568,-1)+1,MobileEvents[Date],"&lt;="&amp;K568,MobileEvents[MOBILE PROVIDER NAME],"MUSC Mobile Health")</f>
        <v>0</v>
      </c>
      <c r="Y568">
        <f>COUNTIFS(MobileEvents[Date],"&gt;="&amp;EOMONTH(K568,-1)+1,MobileEvents[Date],"&lt;="&amp;K568,MobileEvents[MOBILE PROVIDER NAME],"MUSC Orangeburg")</f>
        <v>0</v>
      </c>
      <c r="Z568">
        <f>COUNTIFS(MobileEvents[Date],"&gt;="&amp;EOMONTH(K568,-1)+1,MobileEvents[Date],"&lt;="&amp;K568,MobileEvents[MOBILE PROVIDER NAME],"Prisma")</f>
        <v>0</v>
      </c>
      <c r="AA568">
        <f>COUNTIFS(MobileEvents[Date],"&gt;="&amp;EOMONTH(K568,-1)+1,MobileEvents[Date],"&lt;="&amp;K568,MobileEvents[MOBILE PROVIDER NAME],"Prisma Upstate")</f>
        <v>0</v>
      </c>
      <c r="AB568">
        <f>COUNTIFS(MobileEvents[Date],"&gt;="&amp;EOMONTH(K568,-1)+1,MobileEvents[Date],"&lt;="&amp;K568,MobileEvents[MOBILE PROVIDER NAME],"Self-Regional")</f>
        <v>0</v>
      </c>
      <c r="AC568">
        <f>COUNTIFS(MobileEvents[Date],"&gt;="&amp;EOMONTH(K568,-1)+1,MobileEvents[Date],"&lt;="&amp;K568,MobileEvents[MOBILE PROVIDER NAME],"Spartanburg Regional")</f>
        <v>0</v>
      </c>
    </row>
    <row r="569" spans="1:29" customFormat="1" x14ac:dyDescent="0.2">
      <c r="A569" s="53">
        <v>45337</v>
      </c>
      <c r="B569" s="9" t="s">
        <v>1345</v>
      </c>
      <c r="C569" s="10" t="s">
        <v>42</v>
      </c>
      <c r="D569" s="10" t="s">
        <v>59</v>
      </c>
      <c r="E569" s="9" t="s">
        <v>29</v>
      </c>
      <c r="F569" s="9"/>
      <c r="G569" s="11">
        <v>7</v>
      </c>
      <c r="H569" s="9"/>
      <c r="I569" s="17"/>
      <c r="J569" s="18"/>
      <c r="K569" s="4">
        <v>47087</v>
      </c>
      <c r="L569" s="2">
        <f>COUNTIFS(MobileEvents[Date],"&gt;="&amp;EOMONTH(K569,-1)+1,MobileEvents[Date],"&lt;="&amp;K569,MobileEvents[REGION],"Upstate")</f>
        <v>0</v>
      </c>
      <c r="M569" s="23">
        <f>COUNTIFS(MobileEvents[Date],"&gt;="&amp;EOMONTH(K569,-1)+1,MobileEvents[Date],"&lt;="&amp;K569,MobileEvents[REGION],"Midlands")</f>
        <v>0</v>
      </c>
      <c r="N569" s="23">
        <f>COUNTIFS(MobileEvents[Date],"&gt;="&amp;EOMONTH(K569,-1)+1,MobileEvents[Date],"&lt;="&amp;K569,MobileEvents[REGION],"Lowcountry")</f>
        <v>0</v>
      </c>
      <c r="O569" s="23">
        <f>COUNTIFS(MobileEvents[Date],"&gt;="&amp;EOMONTH(K569,-1)+1,MobileEvents[Date],"&lt;="&amp;K569,MobileEvents[REGION],"Pee Dee")</f>
        <v>0</v>
      </c>
      <c r="P569" s="23">
        <f>COUNTIFS(MobileEvents[Date],"&gt;="&amp;EOMONTH(K569,-1)+1,MobileEvents[Date],"&lt;="&amp;K569,MobileEvents[MOBILE PROVIDER NAME],"Beaufort Memorial Mobile Wellness Unit")</f>
        <v>0</v>
      </c>
      <c r="Q569" s="23">
        <f>COUNTIFS(MobileEvents[Date],"&gt;="&amp;EOMONTH(K569,-1)+1,MobileEvents[Date],"&lt;="&amp;K569,MobileEvents[MOBILE PROVIDER NAME],"Clemson Rural Health")</f>
        <v>0</v>
      </c>
      <c r="R569" s="23">
        <f>COUNTIFS(MobileEvents[Date],"&gt;="&amp;EOMONTH(K569,-1)+1,MobileEvents[Date],"&lt;="&amp;K569,MobileEvents[MOBILE PROVIDER NAME],"Clemson Prisma PALSS")</f>
        <v>0</v>
      </c>
      <c r="S569" s="23">
        <f>COUNTIFS(MobileEvents[Date],"&gt;="&amp;EOMONTH(K569,-1)+1,MobileEvents[Date],"&lt;="&amp;K569,MobileEvents[MOBILE PROVIDER NAME],"Conway Medical Center")</f>
        <v>0</v>
      </c>
      <c r="T569" s="23">
        <f>COUNTIFS(MobileEvents[Date],"&gt;="&amp;EOMONTH(K569,-1)+1,MobileEvents[Date],"&lt;="&amp;K569,MobileEvents[MOBILE PROVIDER NAME],"Invision Diagnostics")</f>
        <v>0</v>
      </c>
      <c r="U569" s="23">
        <f>COUNTIFS(MobileEvents[Date],"&gt;="&amp;EOMONTH(K569,-1)+1,MobileEvents[Date],"&lt;="&amp;K569,MobileEvents[MOBILE PROVIDER NAME],"LMC")</f>
        <v>0</v>
      </c>
      <c r="V569">
        <f>COUNTIFS(MobileEvents[Date],"&gt;="&amp;EOMONTH(K569,-1)+1,MobileEvents[Date],"&lt;="&amp;K569,MobileEvents[MOBILE PROVIDER NAME],"McLeod Health")</f>
        <v>0</v>
      </c>
      <c r="W569">
        <f>COUNTIFS(MobileEvents[Date],"&gt;="&amp;EOMONTH(K569,-1)+1,MobileEvents[Date],"&lt;="&amp;K569,MobileEvents[MOBILE PROVIDER NAME],"MUSC Hollings")</f>
        <v>0</v>
      </c>
      <c r="X569">
        <f>COUNTIFS(MobileEvents[Date],"&gt;="&amp;EOMONTH(K569,-1)+1,MobileEvents[Date],"&lt;="&amp;K569,MobileEvents[MOBILE PROVIDER NAME],"MUSC Mobile Health")</f>
        <v>0</v>
      </c>
      <c r="Y569">
        <f>COUNTIFS(MobileEvents[Date],"&gt;="&amp;EOMONTH(K569,-1)+1,MobileEvents[Date],"&lt;="&amp;K569,MobileEvents[MOBILE PROVIDER NAME],"MUSC Orangeburg")</f>
        <v>0</v>
      </c>
      <c r="Z569">
        <f>COUNTIFS(MobileEvents[Date],"&gt;="&amp;EOMONTH(K569,-1)+1,MobileEvents[Date],"&lt;="&amp;K569,MobileEvents[MOBILE PROVIDER NAME],"Prisma")</f>
        <v>0</v>
      </c>
      <c r="AA569">
        <f>COUNTIFS(MobileEvents[Date],"&gt;="&amp;EOMONTH(K569,-1)+1,MobileEvents[Date],"&lt;="&amp;K569,MobileEvents[MOBILE PROVIDER NAME],"Prisma Upstate")</f>
        <v>0</v>
      </c>
      <c r="AB569">
        <f>COUNTIFS(MobileEvents[Date],"&gt;="&amp;EOMONTH(K569,-1)+1,MobileEvents[Date],"&lt;="&amp;K569,MobileEvents[MOBILE PROVIDER NAME],"Self-Regional")</f>
        <v>0</v>
      </c>
      <c r="AC569">
        <f>COUNTIFS(MobileEvents[Date],"&gt;="&amp;EOMONTH(K569,-1)+1,MobileEvents[Date],"&lt;="&amp;K569,MobileEvents[MOBILE PROVIDER NAME],"Spartanburg Regional")</f>
        <v>0</v>
      </c>
    </row>
    <row r="570" spans="1:29" customFormat="1" x14ac:dyDescent="0.2">
      <c r="A570" s="53">
        <v>45337</v>
      </c>
      <c r="B570" s="9" t="s">
        <v>1177</v>
      </c>
      <c r="C570" s="10" t="s">
        <v>49</v>
      </c>
      <c r="D570" s="10" t="s">
        <v>77</v>
      </c>
      <c r="E570" s="9" t="s">
        <v>20</v>
      </c>
      <c r="F570" s="9"/>
      <c r="G570" s="11">
        <v>12</v>
      </c>
      <c r="H570" s="9"/>
      <c r="I570" s="17"/>
      <c r="J570" s="18"/>
      <c r="K570" s="4">
        <v>47118</v>
      </c>
      <c r="L570" s="2">
        <f>COUNTIFS(MobileEvents[Date],"&gt;="&amp;EOMONTH(K570,-1)+1,MobileEvents[Date],"&lt;="&amp;K570,MobileEvents[REGION],"Upstate")</f>
        <v>0</v>
      </c>
      <c r="M570" s="23">
        <f>COUNTIFS(MobileEvents[Date],"&gt;="&amp;EOMONTH(K570,-1)+1,MobileEvents[Date],"&lt;="&amp;K570,MobileEvents[REGION],"Midlands")</f>
        <v>0</v>
      </c>
      <c r="N570" s="23">
        <f>COUNTIFS(MobileEvents[Date],"&gt;="&amp;EOMONTH(K570,-1)+1,MobileEvents[Date],"&lt;="&amp;K570,MobileEvents[REGION],"Lowcountry")</f>
        <v>0</v>
      </c>
      <c r="O570" s="23">
        <f>COUNTIFS(MobileEvents[Date],"&gt;="&amp;EOMONTH(K570,-1)+1,MobileEvents[Date],"&lt;="&amp;K570,MobileEvents[REGION],"Pee Dee")</f>
        <v>0</v>
      </c>
      <c r="P570" s="23">
        <f>COUNTIFS(MobileEvents[Date],"&gt;="&amp;EOMONTH(K570,-1)+1,MobileEvents[Date],"&lt;="&amp;K570,MobileEvents[MOBILE PROVIDER NAME],"Beaufort Memorial Mobile Wellness Unit")</f>
        <v>0</v>
      </c>
      <c r="Q570" s="23">
        <f>COUNTIFS(MobileEvents[Date],"&gt;="&amp;EOMONTH(K570,-1)+1,MobileEvents[Date],"&lt;="&amp;K570,MobileEvents[MOBILE PROVIDER NAME],"Clemson Rural Health")</f>
        <v>0</v>
      </c>
      <c r="R570" s="23">
        <f>COUNTIFS(MobileEvents[Date],"&gt;="&amp;EOMONTH(K570,-1)+1,MobileEvents[Date],"&lt;="&amp;K570,MobileEvents[MOBILE PROVIDER NAME],"Clemson Prisma PALSS")</f>
        <v>0</v>
      </c>
      <c r="S570" s="23">
        <f>COUNTIFS(MobileEvents[Date],"&gt;="&amp;EOMONTH(K570,-1)+1,MobileEvents[Date],"&lt;="&amp;K570,MobileEvents[MOBILE PROVIDER NAME],"Conway Medical Center")</f>
        <v>0</v>
      </c>
      <c r="T570" s="23">
        <f>COUNTIFS(MobileEvents[Date],"&gt;="&amp;EOMONTH(K570,-1)+1,MobileEvents[Date],"&lt;="&amp;K570,MobileEvents[MOBILE PROVIDER NAME],"Invision Diagnostics")</f>
        <v>0</v>
      </c>
      <c r="U570" s="23">
        <f>COUNTIFS(MobileEvents[Date],"&gt;="&amp;EOMONTH(K570,-1)+1,MobileEvents[Date],"&lt;="&amp;K570,MobileEvents[MOBILE PROVIDER NAME],"LMC")</f>
        <v>0</v>
      </c>
      <c r="V570">
        <f>COUNTIFS(MobileEvents[Date],"&gt;="&amp;EOMONTH(K570,-1)+1,MobileEvents[Date],"&lt;="&amp;K570,MobileEvents[MOBILE PROVIDER NAME],"McLeod Health")</f>
        <v>0</v>
      </c>
      <c r="W570">
        <f>COUNTIFS(MobileEvents[Date],"&gt;="&amp;EOMONTH(K570,-1)+1,MobileEvents[Date],"&lt;="&amp;K570,MobileEvents[MOBILE PROVIDER NAME],"MUSC Hollings")</f>
        <v>0</v>
      </c>
      <c r="X570">
        <f>COUNTIFS(MobileEvents[Date],"&gt;="&amp;EOMONTH(K570,-1)+1,MobileEvents[Date],"&lt;="&amp;K570,MobileEvents[MOBILE PROVIDER NAME],"MUSC Mobile Health")</f>
        <v>0</v>
      </c>
      <c r="Y570">
        <f>COUNTIFS(MobileEvents[Date],"&gt;="&amp;EOMONTH(K570,-1)+1,MobileEvents[Date],"&lt;="&amp;K570,MobileEvents[MOBILE PROVIDER NAME],"MUSC Orangeburg")</f>
        <v>0</v>
      </c>
      <c r="Z570">
        <f>COUNTIFS(MobileEvents[Date],"&gt;="&amp;EOMONTH(K570,-1)+1,MobileEvents[Date],"&lt;="&amp;K570,MobileEvents[MOBILE PROVIDER NAME],"Prisma")</f>
        <v>0</v>
      </c>
      <c r="AA570">
        <f>COUNTIFS(MobileEvents[Date],"&gt;="&amp;EOMONTH(K570,-1)+1,MobileEvents[Date],"&lt;="&amp;K570,MobileEvents[MOBILE PROVIDER NAME],"Prisma Upstate")</f>
        <v>0</v>
      </c>
      <c r="AB570">
        <f>COUNTIFS(MobileEvents[Date],"&gt;="&amp;EOMONTH(K570,-1)+1,MobileEvents[Date],"&lt;="&amp;K570,MobileEvents[MOBILE PROVIDER NAME],"Self-Regional")</f>
        <v>0</v>
      </c>
      <c r="AC570">
        <f>COUNTIFS(MobileEvents[Date],"&gt;="&amp;EOMONTH(K570,-1)+1,MobileEvents[Date],"&lt;="&amp;K570,MobileEvents[MOBILE PROVIDER NAME],"Spartanburg Regional")</f>
        <v>0</v>
      </c>
    </row>
    <row r="571" spans="1:29" customFormat="1" x14ac:dyDescent="0.2">
      <c r="A571" s="59">
        <v>45337</v>
      </c>
      <c r="B571" s="13" t="s">
        <v>1164</v>
      </c>
      <c r="C571" s="32" t="s">
        <v>62</v>
      </c>
      <c r="D571" s="32" t="s">
        <v>77</v>
      </c>
      <c r="E571" s="13" t="s">
        <v>39</v>
      </c>
      <c r="F571" s="13"/>
      <c r="G571" s="40">
        <v>4</v>
      </c>
      <c r="H571" s="13"/>
      <c r="I571" s="19"/>
      <c r="J571" s="41"/>
      <c r="K571" s="4">
        <v>47149</v>
      </c>
      <c r="L571" s="2">
        <f>COUNTIFS(MobileEvents[Date],"&gt;="&amp;EOMONTH(K571,-1)+1,MobileEvents[Date],"&lt;="&amp;K571,MobileEvents[REGION],"Upstate")</f>
        <v>0</v>
      </c>
      <c r="M571" s="23">
        <f>COUNTIFS(MobileEvents[Date],"&gt;="&amp;EOMONTH(K571,-1)+1,MobileEvents[Date],"&lt;="&amp;K571,MobileEvents[REGION],"Midlands")</f>
        <v>0</v>
      </c>
      <c r="N571" s="23">
        <f>COUNTIFS(MobileEvents[Date],"&gt;="&amp;EOMONTH(K571,-1)+1,MobileEvents[Date],"&lt;="&amp;K571,MobileEvents[REGION],"Lowcountry")</f>
        <v>0</v>
      </c>
      <c r="O571" s="23">
        <f>COUNTIFS(MobileEvents[Date],"&gt;="&amp;EOMONTH(K571,-1)+1,MobileEvents[Date],"&lt;="&amp;K571,MobileEvents[REGION],"Pee Dee")</f>
        <v>0</v>
      </c>
      <c r="P571" s="23">
        <f>COUNTIFS(MobileEvents[Date],"&gt;="&amp;EOMONTH(K571,-1)+1,MobileEvents[Date],"&lt;="&amp;K571,MobileEvents[MOBILE PROVIDER NAME],"Beaufort Memorial Mobile Wellness Unit")</f>
        <v>0</v>
      </c>
      <c r="Q571" s="23">
        <f>COUNTIFS(MobileEvents[Date],"&gt;="&amp;EOMONTH(K571,-1)+1,MobileEvents[Date],"&lt;="&amp;K571,MobileEvents[MOBILE PROVIDER NAME],"Clemson Rural Health")</f>
        <v>0</v>
      </c>
      <c r="R571" s="23">
        <f>COUNTIFS(MobileEvents[Date],"&gt;="&amp;EOMONTH(K571,-1)+1,MobileEvents[Date],"&lt;="&amp;K571,MobileEvents[MOBILE PROVIDER NAME],"Clemson Prisma PALSS")</f>
        <v>0</v>
      </c>
      <c r="S571" s="23">
        <f>COUNTIFS(MobileEvents[Date],"&gt;="&amp;EOMONTH(K571,-1)+1,MobileEvents[Date],"&lt;="&amp;K571,MobileEvents[MOBILE PROVIDER NAME],"Conway Medical Center")</f>
        <v>0</v>
      </c>
      <c r="T571" s="23">
        <f>COUNTIFS(MobileEvents[Date],"&gt;="&amp;EOMONTH(K571,-1)+1,MobileEvents[Date],"&lt;="&amp;K571,MobileEvents[MOBILE PROVIDER NAME],"Invision Diagnostics")</f>
        <v>0</v>
      </c>
      <c r="U571" s="23">
        <f>COUNTIFS(MobileEvents[Date],"&gt;="&amp;EOMONTH(K571,-1)+1,MobileEvents[Date],"&lt;="&amp;K571,MobileEvents[MOBILE PROVIDER NAME],"LMC")</f>
        <v>0</v>
      </c>
      <c r="V571">
        <f>COUNTIFS(MobileEvents[Date],"&gt;="&amp;EOMONTH(K571,-1)+1,MobileEvents[Date],"&lt;="&amp;K571,MobileEvents[MOBILE PROVIDER NAME],"McLeod Health")</f>
        <v>0</v>
      </c>
      <c r="W571">
        <f>COUNTIFS(MobileEvents[Date],"&gt;="&amp;EOMONTH(K571,-1)+1,MobileEvents[Date],"&lt;="&amp;K571,MobileEvents[MOBILE PROVIDER NAME],"MUSC Hollings")</f>
        <v>0</v>
      </c>
      <c r="X571">
        <f>COUNTIFS(MobileEvents[Date],"&gt;="&amp;EOMONTH(K571,-1)+1,MobileEvents[Date],"&lt;="&amp;K571,MobileEvents[MOBILE PROVIDER NAME],"MUSC Mobile Health")</f>
        <v>0</v>
      </c>
      <c r="Y571">
        <f>COUNTIFS(MobileEvents[Date],"&gt;="&amp;EOMONTH(K571,-1)+1,MobileEvents[Date],"&lt;="&amp;K571,MobileEvents[MOBILE PROVIDER NAME],"MUSC Orangeburg")</f>
        <v>0</v>
      </c>
      <c r="Z571">
        <f>COUNTIFS(MobileEvents[Date],"&gt;="&amp;EOMONTH(K571,-1)+1,MobileEvents[Date],"&lt;="&amp;K571,MobileEvents[MOBILE PROVIDER NAME],"Prisma")</f>
        <v>0</v>
      </c>
      <c r="AA571">
        <f>COUNTIFS(MobileEvents[Date],"&gt;="&amp;EOMONTH(K571,-1)+1,MobileEvents[Date],"&lt;="&amp;K571,MobileEvents[MOBILE PROVIDER NAME],"Prisma Upstate")</f>
        <v>0</v>
      </c>
      <c r="AB571">
        <f>COUNTIFS(MobileEvents[Date],"&gt;="&amp;EOMONTH(K571,-1)+1,MobileEvents[Date],"&lt;="&amp;K571,MobileEvents[MOBILE PROVIDER NAME],"Self-Regional")</f>
        <v>0</v>
      </c>
      <c r="AC571">
        <f>COUNTIFS(MobileEvents[Date],"&gt;="&amp;EOMONTH(K571,-1)+1,MobileEvents[Date],"&lt;="&amp;K571,MobileEvents[MOBILE PROVIDER NAME],"Spartanburg Regional")</f>
        <v>0</v>
      </c>
    </row>
    <row r="572" spans="1:29" x14ac:dyDescent="0.2">
      <c r="A572" s="53">
        <v>45337</v>
      </c>
      <c r="B572" s="9" t="s">
        <v>1346</v>
      </c>
      <c r="C572" s="10" t="s">
        <v>52</v>
      </c>
      <c r="D572" s="10" t="s">
        <v>69</v>
      </c>
      <c r="E572" s="9" t="s">
        <v>17</v>
      </c>
      <c r="F572" s="9"/>
      <c r="G572" s="11">
        <v>9</v>
      </c>
      <c r="H572" s="9"/>
      <c r="I572" s="9"/>
      <c r="J572" s="9"/>
      <c r="K572" s="38">
        <v>47177</v>
      </c>
      <c r="L572" s="39">
        <f>COUNTIFS(MobileEvents[Date],"&gt;="&amp;EOMONTH(K572,-1)+1,MobileEvents[Date],"&lt;="&amp;K572,MobileEvents[REGION],"Upstate")</f>
        <v>0</v>
      </c>
      <c r="M572" s="9">
        <f>COUNTIFS(MobileEvents[Date],"&gt;="&amp;EOMONTH(K572,-1)+1,MobileEvents[Date],"&lt;="&amp;K572,MobileEvents[REGION],"Midlands")</f>
        <v>0</v>
      </c>
      <c r="N572" s="9">
        <f>COUNTIFS(MobileEvents[Date],"&gt;="&amp;EOMONTH(K572,-1)+1,MobileEvents[Date],"&lt;="&amp;K572,MobileEvents[REGION],"Lowcountry")</f>
        <v>0</v>
      </c>
      <c r="O572" s="9">
        <f>COUNTIFS(MobileEvents[Date],"&gt;="&amp;EOMONTH(K572,-1)+1,MobileEvents[Date],"&lt;="&amp;K572,MobileEvents[REGION],"Pee Dee")</f>
        <v>0</v>
      </c>
      <c r="P572" s="9">
        <f>COUNTIFS(MobileEvents[Date],"&gt;="&amp;EOMONTH(K572,-1)+1,MobileEvents[Date],"&lt;="&amp;K572,MobileEvents[MOBILE PROVIDER NAME],"Beaufort Memorial Mobile Wellness Unit")</f>
        <v>0</v>
      </c>
      <c r="Q572" s="9">
        <f>COUNTIFS(MobileEvents[Date],"&gt;="&amp;EOMONTH(K572,-1)+1,MobileEvents[Date],"&lt;="&amp;K572,MobileEvents[MOBILE PROVIDER NAME],"Clemson Rural Health")</f>
        <v>0</v>
      </c>
      <c r="R572" s="9">
        <f>COUNTIFS(MobileEvents[Date],"&gt;="&amp;EOMONTH(K572,-1)+1,MobileEvents[Date],"&lt;="&amp;K572,MobileEvents[MOBILE PROVIDER NAME],"Clemson Prisma PALSS")</f>
        <v>0</v>
      </c>
      <c r="S572" s="9">
        <f>COUNTIFS(MobileEvents[Date],"&gt;="&amp;EOMONTH(K572,-1)+1,MobileEvents[Date],"&lt;="&amp;K572,MobileEvents[MOBILE PROVIDER NAME],"Conway Medical Center")</f>
        <v>0</v>
      </c>
      <c r="T572" s="9">
        <f>COUNTIFS(MobileEvents[Date],"&gt;="&amp;EOMONTH(K572,-1)+1,MobileEvents[Date],"&lt;="&amp;K572,MobileEvents[MOBILE PROVIDER NAME],"Invision Diagnostics")</f>
        <v>0</v>
      </c>
      <c r="U572" s="9">
        <f>COUNTIFS(MobileEvents[Date],"&gt;="&amp;EOMONTH(K572,-1)+1,MobileEvents[Date],"&lt;="&amp;K572,MobileEvents[MOBILE PROVIDER NAME],"LMC")</f>
        <v>0</v>
      </c>
      <c r="V572" s="21">
        <f>COUNTIFS(MobileEvents[Date],"&gt;="&amp;EOMONTH(K572,-1)+1,MobileEvents[Date],"&lt;="&amp;K572,MobileEvents[MOBILE PROVIDER NAME],"McLeod Health")</f>
        <v>0</v>
      </c>
      <c r="W572" s="21">
        <f>COUNTIFS(MobileEvents[Date],"&gt;="&amp;EOMONTH(K572,-1)+1,MobileEvents[Date],"&lt;="&amp;K572,MobileEvents[MOBILE PROVIDER NAME],"MUSC Hollings")</f>
        <v>0</v>
      </c>
      <c r="X572" s="21">
        <f>COUNTIFS(MobileEvents[Date],"&gt;="&amp;EOMONTH(K572,-1)+1,MobileEvents[Date],"&lt;="&amp;K572,MobileEvents[MOBILE PROVIDER NAME],"MUSC Mobile Health")</f>
        <v>0</v>
      </c>
      <c r="Y572" s="21">
        <f>COUNTIFS(MobileEvents[Date],"&gt;="&amp;EOMONTH(K572,-1)+1,MobileEvents[Date],"&lt;="&amp;K572,MobileEvents[MOBILE PROVIDER NAME],"MUSC Orangeburg")</f>
        <v>0</v>
      </c>
      <c r="Z572" s="21">
        <f>COUNTIFS(MobileEvents[Date],"&gt;="&amp;EOMONTH(K572,-1)+1,MobileEvents[Date],"&lt;="&amp;K572,MobileEvents[MOBILE PROVIDER NAME],"Prisma")</f>
        <v>0</v>
      </c>
      <c r="AA572" s="21">
        <f>COUNTIFS(MobileEvents[Date],"&gt;="&amp;EOMONTH(K572,-1)+1,MobileEvents[Date],"&lt;="&amp;K572,MobileEvents[MOBILE PROVIDER NAME],"Prisma Upstate")</f>
        <v>0</v>
      </c>
      <c r="AB572" s="21">
        <f>COUNTIFS(MobileEvents[Date],"&gt;="&amp;EOMONTH(K572,-1)+1,MobileEvents[Date],"&lt;="&amp;K572,MobileEvents[MOBILE PROVIDER NAME],"Self-Regional")</f>
        <v>0</v>
      </c>
      <c r="AC572" s="21">
        <f>COUNTIFS(MobileEvents[Date],"&gt;="&amp;EOMONTH(K572,-1)+1,MobileEvents[Date],"&lt;="&amp;K572,MobileEvents[MOBILE PROVIDER NAME],"Spartanburg Regional")</f>
        <v>0</v>
      </c>
    </row>
    <row r="573" spans="1:29" customFormat="1" x14ac:dyDescent="0.2">
      <c r="A573" s="58">
        <v>45338</v>
      </c>
      <c r="B573" s="6" t="s">
        <v>1188</v>
      </c>
      <c r="C573" s="42" t="s">
        <v>46</v>
      </c>
      <c r="D573" s="42" t="s">
        <v>64</v>
      </c>
      <c r="E573" s="6" t="s">
        <v>20</v>
      </c>
      <c r="F573" s="6"/>
      <c r="G573" s="45">
        <v>9</v>
      </c>
      <c r="H573" s="6"/>
      <c r="I573" s="20"/>
      <c r="J573" s="48"/>
      <c r="K573" s="4">
        <v>47208</v>
      </c>
      <c r="L573" s="2">
        <f>COUNTIFS(MobileEvents[Date],"&gt;="&amp;EOMONTH(K573,-1)+1,MobileEvents[Date],"&lt;="&amp;K573,MobileEvents[REGION],"Upstate")</f>
        <v>0</v>
      </c>
      <c r="M573" s="23">
        <f>COUNTIFS(MobileEvents[Date],"&gt;="&amp;EOMONTH(K573,-1)+1,MobileEvents[Date],"&lt;="&amp;K573,MobileEvents[REGION],"Midlands")</f>
        <v>0</v>
      </c>
      <c r="N573" s="23">
        <f>COUNTIFS(MobileEvents[Date],"&gt;="&amp;EOMONTH(K573,-1)+1,MobileEvents[Date],"&lt;="&amp;K573,MobileEvents[REGION],"Lowcountry")</f>
        <v>0</v>
      </c>
      <c r="O573" s="23">
        <f>COUNTIFS(MobileEvents[Date],"&gt;="&amp;EOMONTH(K573,-1)+1,MobileEvents[Date],"&lt;="&amp;K573,MobileEvents[REGION],"Pee Dee")</f>
        <v>0</v>
      </c>
      <c r="P573" s="23">
        <f>COUNTIFS(MobileEvents[Date],"&gt;="&amp;EOMONTH(K573,-1)+1,MobileEvents[Date],"&lt;="&amp;K573,MobileEvents[MOBILE PROVIDER NAME],"Beaufort Memorial Mobile Wellness Unit")</f>
        <v>0</v>
      </c>
      <c r="Q573" s="23">
        <f>COUNTIFS(MobileEvents[Date],"&gt;="&amp;EOMONTH(K573,-1)+1,MobileEvents[Date],"&lt;="&amp;K573,MobileEvents[MOBILE PROVIDER NAME],"Clemson Rural Health")</f>
        <v>0</v>
      </c>
      <c r="R573" s="23">
        <f>COUNTIFS(MobileEvents[Date],"&gt;="&amp;EOMONTH(K573,-1)+1,MobileEvents[Date],"&lt;="&amp;K573,MobileEvents[MOBILE PROVIDER NAME],"Clemson Prisma PALSS")</f>
        <v>0</v>
      </c>
      <c r="S573" s="23">
        <f>COUNTIFS(MobileEvents[Date],"&gt;="&amp;EOMONTH(K573,-1)+1,MobileEvents[Date],"&lt;="&amp;K573,MobileEvents[MOBILE PROVIDER NAME],"Conway Medical Center")</f>
        <v>0</v>
      </c>
      <c r="T573" s="23">
        <f>COUNTIFS(MobileEvents[Date],"&gt;="&amp;EOMONTH(K573,-1)+1,MobileEvents[Date],"&lt;="&amp;K573,MobileEvents[MOBILE PROVIDER NAME],"Invision Diagnostics")</f>
        <v>0</v>
      </c>
      <c r="U573" s="23">
        <f>COUNTIFS(MobileEvents[Date],"&gt;="&amp;EOMONTH(K573,-1)+1,MobileEvents[Date],"&lt;="&amp;K573,MobileEvents[MOBILE PROVIDER NAME],"LMC")</f>
        <v>0</v>
      </c>
      <c r="V573">
        <f>COUNTIFS(MobileEvents[Date],"&gt;="&amp;EOMONTH(K573,-1)+1,MobileEvents[Date],"&lt;="&amp;K573,MobileEvents[MOBILE PROVIDER NAME],"McLeod Health")</f>
        <v>0</v>
      </c>
      <c r="W573">
        <f>COUNTIFS(MobileEvents[Date],"&gt;="&amp;EOMONTH(K573,-1)+1,MobileEvents[Date],"&lt;="&amp;K573,MobileEvents[MOBILE PROVIDER NAME],"MUSC Hollings")</f>
        <v>0</v>
      </c>
      <c r="X573">
        <f>COUNTIFS(MobileEvents[Date],"&gt;="&amp;EOMONTH(K573,-1)+1,MobileEvents[Date],"&lt;="&amp;K573,MobileEvents[MOBILE PROVIDER NAME],"MUSC Mobile Health")</f>
        <v>0</v>
      </c>
      <c r="Y573">
        <f>COUNTIFS(MobileEvents[Date],"&gt;="&amp;EOMONTH(K573,-1)+1,MobileEvents[Date],"&lt;="&amp;K573,MobileEvents[MOBILE PROVIDER NAME],"MUSC Orangeburg")</f>
        <v>0</v>
      </c>
      <c r="Z573">
        <f>COUNTIFS(MobileEvents[Date],"&gt;="&amp;EOMONTH(K573,-1)+1,MobileEvents[Date],"&lt;="&amp;K573,MobileEvents[MOBILE PROVIDER NAME],"Prisma")</f>
        <v>0</v>
      </c>
      <c r="AA573">
        <f>COUNTIFS(MobileEvents[Date],"&gt;="&amp;EOMONTH(K573,-1)+1,MobileEvents[Date],"&lt;="&amp;K573,MobileEvents[MOBILE PROVIDER NAME],"Prisma Upstate")</f>
        <v>0</v>
      </c>
      <c r="AB573">
        <f>COUNTIFS(MobileEvents[Date],"&gt;="&amp;EOMONTH(K573,-1)+1,MobileEvents[Date],"&lt;="&amp;K573,MobileEvents[MOBILE PROVIDER NAME],"Self-Regional")</f>
        <v>0</v>
      </c>
      <c r="AC573">
        <f>COUNTIFS(MobileEvents[Date],"&gt;="&amp;EOMONTH(K573,-1)+1,MobileEvents[Date],"&lt;="&amp;K573,MobileEvents[MOBILE PROVIDER NAME],"Spartanburg Regional")</f>
        <v>0</v>
      </c>
    </row>
    <row r="574" spans="1:29" customFormat="1" x14ac:dyDescent="0.2">
      <c r="A574" s="53">
        <v>45341</v>
      </c>
      <c r="B574" s="9" t="s">
        <v>1188</v>
      </c>
      <c r="C574" s="10" t="s">
        <v>46</v>
      </c>
      <c r="D574" s="10" t="s">
        <v>64</v>
      </c>
      <c r="E574" s="9" t="s">
        <v>20</v>
      </c>
      <c r="F574" s="9"/>
      <c r="G574" s="11">
        <v>6</v>
      </c>
      <c r="H574" s="9"/>
      <c r="I574" s="17"/>
      <c r="J574" s="18"/>
      <c r="K574" s="4">
        <v>47238</v>
      </c>
      <c r="L574" s="2">
        <f>COUNTIFS(MobileEvents[Date],"&gt;="&amp;EOMONTH(K574,-1)+1,MobileEvents[Date],"&lt;="&amp;K574,MobileEvents[REGION],"Upstate")</f>
        <v>0</v>
      </c>
      <c r="M574" s="23">
        <f>COUNTIFS(MobileEvents[Date],"&gt;="&amp;EOMONTH(K574,-1)+1,MobileEvents[Date],"&lt;="&amp;K574,MobileEvents[REGION],"Midlands")</f>
        <v>0</v>
      </c>
      <c r="N574" s="23">
        <f>COUNTIFS(MobileEvents[Date],"&gt;="&amp;EOMONTH(K574,-1)+1,MobileEvents[Date],"&lt;="&amp;K574,MobileEvents[REGION],"Lowcountry")</f>
        <v>0</v>
      </c>
      <c r="O574" s="23">
        <f>COUNTIFS(MobileEvents[Date],"&gt;="&amp;EOMONTH(K574,-1)+1,MobileEvents[Date],"&lt;="&amp;K574,MobileEvents[REGION],"Pee Dee")</f>
        <v>0</v>
      </c>
      <c r="P574" s="23">
        <f>COUNTIFS(MobileEvents[Date],"&gt;="&amp;EOMONTH(K574,-1)+1,MobileEvents[Date],"&lt;="&amp;K574,MobileEvents[MOBILE PROVIDER NAME],"Beaufort Memorial Mobile Wellness Unit")</f>
        <v>0</v>
      </c>
      <c r="Q574" s="23">
        <f>COUNTIFS(MobileEvents[Date],"&gt;="&amp;EOMONTH(K574,-1)+1,MobileEvents[Date],"&lt;="&amp;K574,MobileEvents[MOBILE PROVIDER NAME],"Clemson Rural Health")</f>
        <v>0</v>
      </c>
      <c r="R574" s="23">
        <f>COUNTIFS(MobileEvents[Date],"&gt;="&amp;EOMONTH(K574,-1)+1,MobileEvents[Date],"&lt;="&amp;K574,MobileEvents[MOBILE PROVIDER NAME],"Clemson Prisma PALSS")</f>
        <v>0</v>
      </c>
      <c r="S574" s="23">
        <f>COUNTIFS(MobileEvents[Date],"&gt;="&amp;EOMONTH(K574,-1)+1,MobileEvents[Date],"&lt;="&amp;K574,MobileEvents[MOBILE PROVIDER NAME],"Conway Medical Center")</f>
        <v>0</v>
      </c>
      <c r="T574" s="23">
        <f>COUNTIFS(MobileEvents[Date],"&gt;="&amp;EOMONTH(K574,-1)+1,MobileEvents[Date],"&lt;="&amp;K574,MobileEvents[MOBILE PROVIDER NAME],"Invision Diagnostics")</f>
        <v>0</v>
      </c>
      <c r="U574" s="23">
        <f>COUNTIFS(MobileEvents[Date],"&gt;="&amp;EOMONTH(K574,-1)+1,MobileEvents[Date],"&lt;="&amp;K574,MobileEvents[MOBILE PROVIDER NAME],"LMC")</f>
        <v>0</v>
      </c>
      <c r="V574">
        <f>COUNTIFS(MobileEvents[Date],"&gt;="&amp;EOMONTH(K574,-1)+1,MobileEvents[Date],"&lt;="&amp;K574,MobileEvents[MOBILE PROVIDER NAME],"McLeod Health")</f>
        <v>0</v>
      </c>
      <c r="W574">
        <f>COUNTIFS(MobileEvents[Date],"&gt;="&amp;EOMONTH(K574,-1)+1,MobileEvents[Date],"&lt;="&amp;K574,MobileEvents[MOBILE PROVIDER NAME],"MUSC Hollings")</f>
        <v>0</v>
      </c>
      <c r="X574">
        <f>COUNTIFS(MobileEvents[Date],"&gt;="&amp;EOMONTH(K574,-1)+1,MobileEvents[Date],"&lt;="&amp;K574,MobileEvents[MOBILE PROVIDER NAME],"MUSC Mobile Health")</f>
        <v>0</v>
      </c>
      <c r="Y574">
        <f>COUNTIFS(MobileEvents[Date],"&gt;="&amp;EOMONTH(K574,-1)+1,MobileEvents[Date],"&lt;="&amp;K574,MobileEvents[MOBILE PROVIDER NAME],"MUSC Orangeburg")</f>
        <v>0</v>
      </c>
      <c r="Z574">
        <f>COUNTIFS(MobileEvents[Date],"&gt;="&amp;EOMONTH(K574,-1)+1,MobileEvents[Date],"&lt;="&amp;K574,MobileEvents[MOBILE PROVIDER NAME],"Prisma")</f>
        <v>0</v>
      </c>
      <c r="AA574">
        <f>COUNTIFS(MobileEvents[Date],"&gt;="&amp;EOMONTH(K574,-1)+1,MobileEvents[Date],"&lt;="&amp;K574,MobileEvents[MOBILE PROVIDER NAME],"Prisma Upstate")</f>
        <v>0</v>
      </c>
      <c r="AB574">
        <f>COUNTIFS(MobileEvents[Date],"&gt;="&amp;EOMONTH(K574,-1)+1,MobileEvents[Date],"&lt;="&amp;K574,MobileEvents[MOBILE PROVIDER NAME],"Self-Regional")</f>
        <v>0</v>
      </c>
      <c r="AC574">
        <f>COUNTIFS(MobileEvents[Date],"&gt;="&amp;EOMONTH(K574,-1)+1,MobileEvents[Date],"&lt;="&amp;K574,MobileEvents[MOBILE PROVIDER NAME],"Spartanburg Regional")</f>
        <v>0</v>
      </c>
    </row>
    <row r="575" spans="1:29" customFormat="1" x14ac:dyDescent="0.2">
      <c r="A575" s="53">
        <v>45341</v>
      </c>
      <c r="B575" s="9" t="s">
        <v>1159</v>
      </c>
      <c r="C575" s="10" t="s">
        <v>45</v>
      </c>
      <c r="D575" s="10" t="s">
        <v>64</v>
      </c>
      <c r="E575" s="9" t="s">
        <v>39</v>
      </c>
      <c r="F575" s="9"/>
      <c r="G575" s="11">
        <v>9</v>
      </c>
      <c r="H575" s="9"/>
      <c r="I575" s="17"/>
      <c r="J575" s="18"/>
      <c r="K575" s="4">
        <v>47269</v>
      </c>
      <c r="L575" s="2">
        <f>COUNTIFS(MobileEvents[Date],"&gt;="&amp;EOMONTH(K575,-1)+1,MobileEvents[Date],"&lt;="&amp;K575,MobileEvents[REGION],"Upstate")</f>
        <v>0</v>
      </c>
      <c r="M575" s="23">
        <f>COUNTIFS(MobileEvents[Date],"&gt;="&amp;EOMONTH(K575,-1)+1,MobileEvents[Date],"&lt;="&amp;K575,MobileEvents[REGION],"Midlands")</f>
        <v>0</v>
      </c>
      <c r="N575" s="23">
        <f>COUNTIFS(MobileEvents[Date],"&gt;="&amp;EOMONTH(K575,-1)+1,MobileEvents[Date],"&lt;="&amp;K575,MobileEvents[REGION],"Lowcountry")</f>
        <v>0</v>
      </c>
      <c r="O575" s="23">
        <f>COUNTIFS(MobileEvents[Date],"&gt;="&amp;EOMONTH(K575,-1)+1,MobileEvents[Date],"&lt;="&amp;K575,MobileEvents[REGION],"Pee Dee")</f>
        <v>0</v>
      </c>
      <c r="P575" s="23">
        <f>COUNTIFS(MobileEvents[Date],"&gt;="&amp;EOMONTH(K575,-1)+1,MobileEvents[Date],"&lt;="&amp;K575,MobileEvents[MOBILE PROVIDER NAME],"Beaufort Memorial Mobile Wellness Unit")</f>
        <v>0</v>
      </c>
      <c r="Q575" s="23">
        <f>COUNTIFS(MobileEvents[Date],"&gt;="&amp;EOMONTH(K575,-1)+1,MobileEvents[Date],"&lt;="&amp;K575,MobileEvents[MOBILE PROVIDER NAME],"Clemson Rural Health")</f>
        <v>0</v>
      </c>
      <c r="R575" s="23">
        <f>COUNTIFS(MobileEvents[Date],"&gt;="&amp;EOMONTH(K575,-1)+1,MobileEvents[Date],"&lt;="&amp;K575,MobileEvents[MOBILE PROVIDER NAME],"Clemson Prisma PALSS")</f>
        <v>0</v>
      </c>
      <c r="S575" s="23">
        <f>COUNTIFS(MobileEvents[Date],"&gt;="&amp;EOMONTH(K575,-1)+1,MobileEvents[Date],"&lt;="&amp;K575,MobileEvents[MOBILE PROVIDER NAME],"Conway Medical Center")</f>
        <v>0</v>
      </c>
      <c r="T575" s="23">
        <f>COUNTIFS(MobileEvents[Date],"&gt;="&amp;EOMONTH(K575,-1)+1,MobileEvents[Date],"&lt;="&amp;K575,MobileEvents[MOBILE PROVIDER NAME],"Invision Diagnostics")</f>
        <v>0</v>
      </c>
      <c r="U575" s="23">
        <f>COUNTIFS(MobileEvents[Date],"&gt;="&amp;EOMONTH(K575,-1)+1,MobileEvents[Date],"&lt;="&amp;K575,MobileEvents[MOBILE PROVIDER NAME],"LMC")</f>
        <v>0</v>
      </c>
      <c r="V575">
        <f>COUNTIFS(MobileEvents[Date],"&gt;="&amp;EOMONTH(K575,-1)+1,MobileEvents[Date],"&lt;="&amp;K575,MobileEvents[MOBILE PROVIDER NAME],"McLeod Health")</f>
        <v>0</v>
      </c>
      <c r="W575">
        <f>COUNTIFS(MobileEvents[Date],"&gt;="&amp;EOMONTH(K575,-1)+1,MobileEvents[Date],"&lt;="&amp;K575,MobileEvents[MOBILE PROVIDER NAME],"MUSC Hollings")</f>
        <v>0</v>
      </c>
      <c r="X575">
        <f>COUNTIFS(MobileEvents[Date],"&gt;="&amp;EOMONTH(K575,-1)+1,MobileEvents[Date],"&lt;="&amp;K575,MobileEvents[MOBILE PROVIDER NAME],"MUSC Mobile Health")</f>
        <v>0</v>
      </c>
      <c r="Y575">
        <f>COUNTIFS(MobileEvents[Date],"&gt;="&amp;EOMONTH(K575,-1)+1,MobileEvents[Date],"&lt;="&amp;K575,MobileEvents[MOBILE PROVIDER NAME],"MUSC Orangeburg")</f>
        <v>0</v>
      </c>
      <c r="Z575">
        <f>COUNTIFS(MobileEvents[Date],"&gt;="&amp;EOMONTH(K575,-1)+1,MobileEvents[Date],"&lt;="&amp;K575,MobileEvents[MOBILE PROVIDER NAME],"Prisma")</f>
        <v>0</v>
      </c>
      <c r="AA575">
        <f>COUNTIFS(MobileEvents[Date],"&gt;="&amp;EOMONTH(K575,-1)+1,MobileEvents[Date],"&lt;="&amp;K575,MobileEvents[MOBILE PROVIDER NAME],"Prisma Upstate")</f>
        <v>0</v>
      </c>
      <c r="AB575">
        <f>COUNTIFS(MobileEvents[Date],"&gt;="&amp;EOMONTH(K575,-1)+1,MobileEvents[Date],"&lt;="&amp;K575,MobileEvents[MOBILE PROVIDER NAME],"Self-Regional")</f>
        <v>0</v>
      </c>
      <c r="AC575">
        <f>COUNTIFS(MobileEvents[Date],"&gt;="&amp;EOMONTH(K575,-1)+1,MobileEvents[Date],"&lt;="&amp;K575,MobileEvents[MOBILE PROVIDER NAME],"Spartanburg Regional")</f>
        <v>0</v>
      </c>
    </row>
    <row r="576" spans="1:29" customFormat="1" x14ac:dyDescent="0.2">
      <c r="A576" s="53">
        <v>45342</v>
      </c>
      <c r="B576" s="9" t="s">
        <v>1347</v>
      </c>
      <c r="C576" s="10" t="s">
        <v>71</v>
      </c>
      <c r="D576" s="10" t="s">
        <v>59</v>
      </c>
      <c r="E576" s="9" t="s">
        <v>29</v>
      </c>
      <c r="F576" s="9"/>
      <c r="G576" s="11">
        <v>17</v>
      </c>
      <c r="H576" s="9"/>
      <c r="I576" s="17"/>
      <c r="J576" s="18"/>
      <c r="K576" s="4">
        <v>47299</v>
      </c>
      <c r="L576" s="2">
        <f>COUNTIFS(MobileEvents[Date],"&gt;="&amp;EOMONTH(K576,-1)+1,MobileEvents[Date],"&lt;="&amp;K576,MobileEvents[REGION],"Upstate")</f>
        <v>0</v>
      </c>
      <c r="M576" s="23">
        <f>COUNTIFS(MobileEvents[Date],"&gt;="&amp;EOMONTH(K576,-1)+1,MobileEvents[Date],"&lt;="&amp;K576,MobileEvents[REGION],"Midlands")</f>
        <v>0</v>
      </c>
      <c r="N576" s="23">
        <f>COUNTIFS(MobileEvents[Date],"&gt;="&amp;EOMONTH(K576,-1)+1,MobileEvents[Date],"&lt;="&amp;K576,MobileEvents[REGION],"Lowcountry")</f>
        <v>0</v>
      </c>
      <c r="O576" s="23">
        <f>COUNTIFS(MobileEvents[Date],"&gt;="&amp;EOMONTH(K576,-1)+1,MobileEvents[Date],"&lt;="&amp;K576,MobileEvents[REGION],"Pee Dee")</f>
        <v>0</v>
      </c>
      <c r="P576" s="23">
        <f>COUNTIFS(MobileEvents[Date],"&gt;="&amp;EOMONTH(K576,-1)+1,MobileEvents[Date],"&lt;="&amp;K576,MobileEvents[MOBILE PROVIDER NAME],"Beaufort Memorial Mobile Wellness Unit")</f>
        <v>0</v>
      </c>
      <c r="Q576" s="23">
        <f>COUNTIFS(MobileEvents[Date],"&gt;="&amp;EOMONTH(K576,-1)+1,MobileEvents[Date],"&lt;="&amp;K576,MobileEvents[MOBILE PROVIDER NAME],"Clemson Rural Health")</f>
        <v>0</v>
      </c>
      <c r="R576" s="23">
        <f>COUNTIFS(MobileEvents[Date],"&gt;="&amp;EOMONTH(K576,-1)+1,MobileEvents[Date],"&lt;="&amp;K576,MobileEvents[MOBILE PROVIDER NAME],"Clemson Prisma PALSS")</f>
        <v>0</v>
      </c>
      <c r="S576" s="23">
        <f>COUNTIFS(MobileEvents[Date],"&gt;="&amp;EOMONTH(K576,-1)+1,MobileEvents[Date],"&lt;="&amp;K576,MobileEvents[MOBILE PROVIDER NAME],"Conway Medical Center")</f>
        <v>0</v>
      </c>
      <c r="T576" s="23">
        <f>COUNTIFS(MobileEvents[Date],"&gt;="&amp;EOMONTH(K576,-1)+1,MobileEvents[Date],"&lt;="&amp;K576,MobileEvents[MOBILE PROVIDER NAME],"Invision Diagnostics")</f>
        <v>0</v>
      </c>
      <c r="U576" s="23">
        <f>COUNTIFS(MobileEvents[Date],"&gt;="&amp;EOMONTH(K576,-1)+1,MobileEvents[Date],"&lt;="&amp;K576,MobileEvents[MOBILE PROVIDER NAME],"LMC")</f>
        <v>0</v>
      </c>
      <c r="V576">
        <f>COUNTIFS(MobileEvents[Date],"&gt;="&amp;EOMONTH(K576,-1)+1,MobileEvents[Date],"&lt;="&amp;K576,MobileEvents[MOBILE PROVIDER NAME],"McLeod Health")</f>
        <v>0</v>
      </c>
      <c r="W576">
        <f>COUNTIFS(MobileEvents[Date],"&gt;="&amp;EOMONTH(K576,-1)+1,MobileEvents[Date],"&lt;="&amp;K576,MobileEvents[MOBILE PROVIDER NAME],"MUSC Hollings")</f>
        <v>0</v>
      </c>
      <c r="X576">
        <f>COUNTIFS(MobileEvents[Date],"&gt;="&amp;EOMONTH(K576,-1)+1,MobileEvents[Date],"&lt;="&amp;K576,MobileEvents[MOBILE PROVIDER NAME],"MUSC Mobile Health")</f>
        <v>0</v>
      </c>
      <c r="Y576">
        <f>COUNTIFS(MobileEvents[Date],"&gt;="&amp;EOMONTH(K576,-1)+1,MobileEvents[Date],"&lt;="&amp;K576,MobileEvents[MOBILE PROVIDER NAME],"MUSC Orangeburg")</f>
        <v>0</v>
      </c>
      <c r="Z576">
        <f>COUNTIFS(MobileEvents[Date],"&gt;="&amp;EOMONTH(K576,-1)+1,MobileEvents[Date],"&lt;="&amp;K576,MobileEvents[MOBILE PROVIDER NAME],"Prisma")</f>
        <v>0</v>
      </c>
      <c r="AA576">
        <f>COUNTIFS(MobileEvents[Date],"&gt;="&amp;EOMONTH(K576,-1)+1,MobileEvents[Date],"&lt;="&amp;K576,MobileEvents[MOBILE PROVIDER NAME],"Prisma Upstate")</f>
        <v>0</v>
      </c>
      <c r="AB576">
        <f>COUNTIFS(MobileEvents[Date],"&gt;="&amp;EOMONTH(K576,-1)+1,MobileEvents[Date],"&lt;="&amp;K576,MobileEvents[MOBILE PROVIDER NAME],"Self-Regional")</f>
        <v>0</v>
      </c>
      <c r="AC576">
        <f>COUNTIFS(MobileEvents[Date],"&gt;="&amp;EOMONTH(K576,-1)+1,MobileEvents[Date],"&lt;="&amp;K576,MobileEvents[MOBILE PROVIDER NAME],"Spartanburg Regional")</f>
        <v>0</v>
      </c>
    </row>
    <row r="577" spans="1:29" customFormat="1" x14ac:dyDescent="0.2">
      <c r="A577" s="59">
        <v>45342</v>
      </c>
      <c r="B577" s="13" t="s">
        <v>1166</v>
      </c>
      <c r="C577" s="32" t="s">
        <v>72</v>
      </c>
      <c r="D577" s="32" t="s">
        <v>64</v>
      </c>
      <c r="E577" s="13" t="s">
        <v>39</v>
      </c>
      <c r="F577" s="13"/>
      <c r="G577" s="40">
        <v>5</v>
      </c>
      <c r="H577" s="13"/>
      <c r="I577" s="19"/>
      <c r="J577" s="41"/>
      <c r="K577" s="4">
        <v>47330</v>
      </c>
      <c r="L577" s="2">
        <f>COUNTIFS(MobileEvents[Date],"&gt;="&amp;EOMONTH(K577,-1)+1,MobileEvents[Date],"&lt;="&amp;K577,MobileEvents[REGION],"Upstate")</f>
        <v>0</v>
      </c>
      <c r="M577" s="23">
        <f>COUNTIFS(MobileEvents[Date],"&gt;="&amp;EOMONTH(K577,-1)+1,MobileEvents[Date],"&lt;="&amp;K577,MobileEvents[REGION],"Midlands")</f>
        <v>0</v>
      </c>
      <c r="N577" s="23">
        <f>COUNTIFS(MobileEvents[Date],"&gt;="&amp;EOMONTH(K577,-1)+1,MobileEvents[Date],"&lt;="&amp;K577,MobileEvents[REGION],"Lowcountry")</f>
        <v>0</v>
      </c>
      <c r="O577" s="23">
        <f>COUNTIFS(MobileEvents[Date],"&gt;="&amp;EOMONTH(K577,-1)+1,MobileEvents[Date],"&lt;="&amp;K577,MobileEvents[REGION],"Pee Dee")</f>
        <v>0</v>
      </c>
      <c r="P577" s="23">
        <f>COUNTIFS(MobileEvents[Date],"&gt;="&amp;EOMONTH(K577,-1)+1,MobileEvents[Date],"&lt;="&amp;K577,MobileEvents[MOBILE PROVIDER NAME],"Beaufort Memorial Mobile Wellness Unit")</f>
        <v>0</v>
      </c>
      <c r="Q577" s="23">
        <f>COUNTIFS(MobileEvents[Date],"&gt;="&amp;EOMONTH(K577,-1)+1,MobileEvents[Date],"&lt;="&amp;K577,MobileEvents[MOBILE PROVIDER NAME],"Clemson Rural Health")</f>
        <v>0</v>
      </c>
      <c r="R577" s="23">
        <f>COUNTIFS(MobileEvents[Date],"&gt;="&amp;EOMONTH(K577,-1)+1,MobileEvents[Date],"&lt;="&amp;K577,MobileEvents[MOBILE PROVIDER NAME],"Clemson Prisma PALSS")</f>
        <v>0</v>
      </c>
      <c r="S577" s="23">
        <f>COUNTIFS(MobileEvents[Date],"&gt;="&amp;EOMONTH(K577,-1)+1,MobileEvents[Date],"&lt;="&amp;K577,MobileEvents[MOBILE PROVIDER NAME],"Conway Medical Center")</f>
        <v>0</v>
      </c>
      <c r="T577" s="23">
        <f>COUNTIFS(MobileEvents[Date],"&gt;="&amp;EOMONTH(K577,-1)+1,MobileEvents[Date],"&lt;="&amp;K577,MobileEvents[MOBILE PROVIDER NAME],"Invision Diagnostics")</f>
        <v>0</v>
      </c>
      <c r="U577" s="23">
        <f>COUNTIFS(MobileEvents[Date],"&gt;="&amp;EOMONTH(K577,-1)+1,MobileEvents[Date],"&lt;="&amp;K577,MobileEvents[MOBILE PROVIDER NAME],"LMC")</f>
        <v>0</v>
      </c>
      <c r="V577">
        <f>COUNTIFS(MobileEvents[Date],"&gt;="&amp;EOMONTH(K577,-1)+1,MobileEvents[Date],"&lt;="&amp;K577,MobileEvents[MOBILE PROVIDER NAME],"McLeod Health")</f>
        <v>0</v>
      </c>
      <c r="W577">
        <f>COUNTIFS(MobileEvents[Date],"&gt;="&amp;EOMONTH(K577,-1)+1,MobileEvents[Date],"&lt;="&amp;K577,MobileEvents[MOBILE PROVIDER NAME],"MUSC Hollings")</f>
        <v>0</v>
      </c>
      <c r="X577">
        <f>COUNTIFS(MobileEvents[Date],"&gt;="&amp;EOMONTH(K577,-1)+1,MobileEvents[Date],"&lt;="&amp;K577,MobileEvents[MOBILE PROVIDER NAME],"MUSC Mobile Health")</f>
        <v>0</v>
      </c>
      <c r="Y577">
        <f>COUNTIFS(MobileEvents[Date],"&gt;="&amp;EOMONTH(K577,-1)+1,MobileEvents[Date],"&lt;="&amp;K577,MobileEvents[MOBILE PROVIDER NAME],"MUSC Orangeburg")</f>
        <v>0</v>
      </c>
      <c r="Z577">
        <f>COUNTIFS(MobileEvents[Date],"&gt;="&amp;EOMONTH(K577,-1)+1,MobileEvents[Date],"&lt;="&amp;K577,MobileEvents[MOBILE PROVIDER NAME],"Prisma")</f>
        <v>0</v>
      </c>
      <c r="AA577">
        <f>COUNTIFS(MobileEvents[Date],"&gt;="&amp;EOMONTH(K577,-1)+1,MobileEvents[Date],"&lt;="&amp;K577,MobileEvents[MOBILE PROVIDER NAME],"Prisma Upstate")</f>
        <v>0</v>
      </c>
      <c r="AB577">
        <f>COUNTIFS(MobileEvents[Date],"&gt;="&amp;EOMONTH(K577,-1)+1,MobileEvents[Date],"&lt;="&amp;K577,MobileEvents[MOBILE PROVIDER NAME],"Self-Regional")</f>
        <v>0</v>
      </c>
      <c r="AC577">
        <f>COUNTIFS(MobileEvents[Date],"&gt;="&amp;EOMONTH(K577,-1)+1,MobileEvents[Date],"&lt;="&amp;K577,MobileEvents[MOBILE PROVIDER NAME],"Spartanburg Regional")</f>
        <v>0</v>
      </c>
    </row>
    <row r="578" spans="1:29" x14ac:dyDescent="0.2">
      <c r="A578" s="53">
        <v>45342</v>
      </c>
      <c r="B578" s="9" t="s">
        <v>1158</v>
      </c>
      <c r="C578" s="10" t="s">
        <v>47</v>
      </c>
      <c r="D578" s="10" t="s">
        <v>69</v>
      </c>
      <c r="E578" s="9" t="s">
        <v>26</v>
      </c>
      <c r="F578" s="9"/>
      <c r="G578" s="11">
        <v>13</v>
      </c>
      <c r="H578" s="9"/>
      <c r="I578" s="9"/>
      <c r="J578" s="9"/>
      <c r="K578" s="38">
        <v>47361</v>
      </c>
      <c r="L578" s="39">
        <f>COUNTIFS(MobileEvents[Date],"&gt;="&amp;EOMONTH(K578,-1)+1,MobileEvents[Date],"&lt;="&amp;K578,MobileEvents[REGION],"Upstate")</f>
        <v>0</v>
      </c>
      <c r="M578" s="9">
        <f>COUNTIFS(MobileEvents[Date],"&gt;="&amp;EOMONTH(K578,-1)+1,MobileEvents[Date],"&lt;="&amp;K578,MobileEvents[REGION],"Midlands")</f>
        <v>0</v>
      </c>
      <c r="N578" s="9">
        <f>COUNTIFS(MobileEvents[Date],"&gt;="&amp;EOMONTH(K578,-1)+1,MobileEvents[Date],"&lt;="&amp;K578,MobileEvents[REGION],"Lowcountry")</f>
        <v>0</v>
      </c>
      <c r="O578" s="9">
        <f>COUNTIFS(MobileEvents[Date],"&gt;="&amp;EOMONTH(K578,-1)+1,MobileEvents[Date],"&lt;="&amp;K578,MobileEvents[REGION],"Pee Dee")</f>
        <v>0</v>
      </c>
      <c r="P578" s="9">
        <f>COUNTIFS(MobileEvents[Date],"&gt;="&amp;EOMONTH(K578,-1)+1,MobileEvents[Date],"&lt;="&amp;K578,MobileEvents[MOBILE PROVIDER NAME],"Beaufort Memorial Mobile Wellness Unit")</f>
        <v>0</v>
      </c>
      <c r="Q578" s="9">
        <f>COUNTIFS(MobileEvents[Date],"&gt;="&amp;EOMONTH(K578,-1)+1,MobileEvents[Date],"&lt;="&amp;K578,MobileEvents[MOBILE PROVIDER NAME],"Clemson Rural Health")</f>
        <v>0</v>
      </c>
      <c r="R578" s="9">
        <f>COUNTIFS(MobileEvents[Date],"&gt;="&amp;EOMONTH(K578,-1)+1,MobileEvents[Date],"&lt;="&amp;K578,MobileEvents[MOBILE PROVIDER NAME],"Clemson Prisma PALSS")</f>
        <v>0</v>
      </c>
      <c r="S578" s="9">
        <f>COUNTIFS(MobileEvents[Date],"&gt;="&amp;EOMONTH(K578,-1)+1,MobileEvents[Date],"&lt;="&amp;K578,MobileEvents[MOBILE PROVIDER NAME],"Conway Medical Center")</f>
        <v>0</v>
      </c>
      <c r="T578" s="9">
        <f>COUNTIFS(MobileEvents[Date],"&gt;="&amp;EOMONTH(K578,-1)+1,MobileEvents[Date],"&lt;="&amp;K578,MobileEvents[MOBILE PROVIDER NAME],"Invision Diagnostics")</f>
        <v>0</v>
      </c>
      <c r="U578" s="9">
        <f>COUNTIFS(MobileEvents[Date],"&gt;="&amp;EOMONTH(K578,-1)+1,MobileEvents[Date],"&lt;="&amp;K578,MobileEvents[MOBILE PROVIDER NAME],"LMC")</f>
        <v>0</v>
      </c>
      <c r="V578" s="21">
        <f>COUNTIFS(MobileEvents[Date],"&gt;="&amp;EOMONTH(K578,-1)+1,MobileEvents[Date],"&lt;="&amp;K578,MobileEvents[MOBILE PROVIDER NAME],"McLeod Health")</f>
        <v>0</v>
      </c>
      <c r="W578" s="21">
        <f>COUNTIFS(MobileEvents[Date],"&gt;="&amp;EOMONTH(K578,-1)+1,MobileEvents[Date],"&lt;="&amp;K578,MobileEvents[MOBILE PROVIDER NAME],"MUSC Hollings")</f>
        <v>0</v>
      </c>
      <c r="X578" s="21">
        <f>COUNTIFS(MobileEvents[Date],"&gt;="&amp;EOMONTH(K578,-1)+1,MobileEvents[Date],"&lt;="&amp;K578,MobileEvents[MOBILE PROVIDER NAME],"MUSC Mobile Health")</f>
        <v>0</v>
      </c>
      <c r="Y578" s="21">
        <f>COUNTIFS(MobileEvents[Date],"&gt;="&amp;EOMONTH(K578,-1)+1,MobileEvents[Date],"&lt;="&amp;K578,MobileEvents[MOBILE PROVIDER NAME],"MUSC Orangeburg")</f>
        <v>0</v>
      </c>
      <c r="Z578" s="21">
        <f>COUNTIFS(MobileEvents[Date],"&gt;="&amp;EOMONTH(K578,-1)+1,MobileEvents[Date],"&lt;="&amp;K578,MobileEvents[MOBILE PROVIDER NAME],"Prisma")</f>
        <v>0</v>
      </c>
      <c r="AA578" s="21">
        <f>COUNTIFS(MobileEvents[Date],"&gt;="&amp;EOMONTH(K578,-1)+1,MobileEvents[Date],"&lt;="&amp;K578,MobileEvents[MOBILE PROVIDER NAME],"Prisma Upstate")</f>
        <v>0</v>
      </c>
      <c r="AB578" s="21">
        <f>COUNTIFS(MobileEvents[Date],"&gt;="&amp;EOMONTH(K578,-1)+1,MobileEvents[Date],"&lt;="&amp;K578,MobileEvents[MOBILE PROVIDER NAME],"Self-Regional")</f>
        <v>0</v>
      </c>
      <c r="AC578" s="21">
        <f>COUNTIFS(MobileEvents[Date],"&gt;="&amp;EOMONTH(K578,-1)+1,MobileEvents[Date],"&lt;="&amp;K578,MobileEvents[MOBILE PROVIDER NAME],"Spartanburg Regional")</f>
        <v>0</v>
      </c>
    </row>
    <row r="579" spans="1:29" customFormat="1" x14ac:dyDescent="0.2">
      <c r="A579" s="57">
        <v>45343</v>
      </c>
      <c r="B579" s="36" t="s">
        <v>1348</v>
      </c>
      <c r="C579" s="46" t="s">
        <v>71</v>
      </c>
      <c r="D579" s="46" t="s">
        <v>59</v>
      </c>
      <c r="E579" s="36" t="s">
        <v>29</v>
      </c>
      <c r="F579" s="36"/>
      <c r="G579" s="47">
        <v>12</v>
      </c>
      <c r="H579" s="36"/>
      <c r="I579" s="37"/>
      <c r="J579" s="49"/>
      <c r="K579" s="4">
        <v>47391</v>
      </c>
      <c r="L579" s="2">
        <f>COUNTIFS(MobileEvents[Date],"&gt;="&amp;EOMONTH(K579,-1)+1,MobileEvents[Date],"&lt;="&amp;K579,MobileEvents[REGION],"Upstate")</f>
        <v>0</v>
      </c>
      <c r="M579" s="23">
        <f>COUNTIFS(MobileEvents[Date],"&gt;="&amp;EOMONTH(K579,-1)+1,MobileEvents[Date],"&lt;="&amp;K579,MobileEvents[REGION],"Midlands")</f>
        <v>0</v>
      </c>
      <c r="N579" s="23">
        <f>COUNTIFS(MobileEvents[Date],"&gt;="&amp;EOMONTH(K579,-1)+1,MobileEvents[Date],"&lt;="&amp;K579,MobileEvents[REGION],"Lowcountry")</f>
        <v>0</v>
      </c>
      <c r="O579" s="23">
        <f>COUNTIFS(MobileEvents[Date],"&gt;="&amp;EOMONTH(K579,-1)+1,MobileEvents[Date],"&lt;="&amp;K579,MobileEvents[REGION],"Pee Dee")</f>
        <v>0</v>
      </c>
      <c r="P579" s="23">
        <f>COUNTIFS(MobileEvents[Date],"&gt;="&amp;EOMONTH(K579,-1)+1,MobileEvents[Date],"&lt;="&amp;K579,MobileEvents[MOBILE PROVIDER NAME],"Beaufort Memorial Mobile Wellness Unit")</f>
        <v>0</v>
      </c>
      <c r="Q579" s="23">
        <f>COUNTIFS(MobileEvents[Date],"&gt;="&amp;EOMONTH(K579,-1)+1,MobileEvents[Date],"&lt;="&amp;K579,MobileEvents[MOBILE PROVIDER NAME],"Clemson Rural Health")</f>
        <v>0</v>
      </c>
      <c r="R579" s="23">
        <f>COUNTIFS(MobileEvents[Date],"&gt;="&amp;EOMONTH(K579,-1)+1,MobileEvents[Date],"&lt;="&amp;K579,MobileEvents[MOBILE PROVIDER NAME],"Clemson Prisma PALSS")</f>
        <v>0</v>
      </c>
      <c r="S579" s="23">
        <f>COUNTIFS(MobileEvents[Date],"&gt;="&amp;EOMONTH(K579,-1)+1,MobileEvents[Date],"&lt;="&amp;K579,MobileEvents[MOBILE PROVIDER NAME],"Conway Medical Center")</f>
        <v>0</v>
      </c>
      <c r="T579" s="23">
        <f>COUNTIFS(MobileEvents[Date],"&gt;="&amp;EOMONTH(K579,-1)+1,MobileEvents[Date],"&lt;="&amp;K579,MobileEvents[MOBILE PROVIDER NAME],"Invision Diagnostics")</f>
        <v>0</v>
      </c>
      <c r="U579" s="23">
        <f>COUNTIFS(MobileEvents[Date],"&gt;="&amp;EOMONTH(K579,-1)+1,MobileEvents[Date],"&lt;="&amp;K579,MobileEvents[MOBILE PROVIDER NAME],"LMC")</f>
        <v>0</v>
      </c>
      <c r="V579">
        <f>COUNTIFS(MobileEvents[Date],"&gt;="&amp;EOMONTH(K579,-1)+1,MobileEvents[Date],"&lt;="&amp;K579,MobileEvents[MOBILE PROVIDER NAME],"McLeod Health")</f>
        <v>0</v>
      </c>
      <c r="W579">
        <f>COUNTIFS(MobileEvents[Date],"&gt;="&amp;EOMONTH(K579,-1)+1,MobileEvents[Date],"&lt;="&amp;K579,MobileEvents[MOBILE PROVIDER NAME],"MUSC Hollings")</f>
        <v>0</v>
      </c>
      <c r="X579">
        <f>COUNTIFS(MobileEvents[Date],"&gt;="&amp;EOMONTH(K579,-1)+1,MobileEvents[Date],"&lt;="&amp;K579,MobileEvents[MOBILE PROVIDER NAME],"MUSC Mobile Health")</f>
        <v>0</v>
      </c>
      <c r="Y579">
        <f>COUNTIFS(MobileEvents[Date],"&gt;="&amp;EOMONTH(K579,-1)+1,MobileEvents[Date],"&lt;="&amp;K579,MobileEvents[MOBILE PROVIDER NAME],"MUSC Orangeburg")</f>
        <v>0</v>
      </c>
      <c r="Z579">
        <f>COUNTIFS(MobileEvents[Date],"&gt;="&amp;EOMONTH(K579,-1)+1,MobileEvents[Date],"&lt;="&amp;K579,MobileEvents[MOBILE PROVIDER NAME],"Prisma")</f>
        <v>0</v>
      </c>
      <c r="AA579">
        <f>COUNTIFS(MobileEvents[Date],"&gt;="&amp;EOMONTH(K579,-1)+1,MobileEvents[Date],"&lt;="&amp;K579,MobileEvents[MOBILE PROVIDER NAME],"Prisma Upstate")</f>
        <v>0</v>
      </c>
      <c r="AB579">
        <f>COUNTIFS(MobileEvents[Date],"&gt;="&amp;EOMONTH(K579,-1)+1,MobileEvents[Date],"&lt;="&amp;K579,MobileEvents[MOBILE PROVIDER NAME],"Self-Regional")</f>
        <v>0</v>
      </c>
      <c r="AC579">
        <f>COUNTIFS(MobileEvents[Date],"&gt;="&amp;EOMONTH(K579,-1)+1,MobileEvents[Date],"&lt;="&amp;K579,MobileEvents[MOBILE PROVIDER NAME],"Spartanburg Regional")</f>
        <v>0</v>
      </c>
    </row>
    <row r="580" spans="1:29" x14ac:dyDescent="0.2">
      <c r="A580" s="53">
        <v>45343</v>
      </c>
      <c r="B580" s="9" t="s">
        <v>1128</v>
      </c>
      <c r="C580" s="10" t="s">
        <v>52</v>
      </c>
      <c r="D580" s="10" t="s">
        <v>69</v>
      </c>
      <c r="E580" s="9" t="s">
        <v>17</v>
      </c>
      <c r="F580" s="9"/>
      <c r="G580" s="11">
        <v>12</v>
      </c>
      <c r="H580" s="9"/>
      <c r="I580" s="9"/>
      <c r="J580" s="9"/>
      <c r="K580" s="38">
        <v>47422</v>
      </c>
      <c r="L580" s="39">
        <f>COUNTIFS(MobileEvents[Date],"&gt;="&amp;EOMONTH(K580,-1)+1,MobileEvents[Date],"&lt;="&amp;K580,MobileEvents[REGION],"Upstate")</f>
        <v>0</v>
      </c>
      <c r="M580" s="9">
        <f>COUNTIFS(MobileEvents[Date],"&gt;="&amp;EOMONTH(K580,-1)+1,MobileEvents[Date],"&lt;="&amp;K580,MobileEvents[REGION],"Midlands")</f>
        <v>0</v>
      </c>
      <c r="N580" s="9">
        <f>COUNTIFS(MobileEvents[Date],"&gt;="&amp;EOMONTH(K580,-1)+1,MobileEvents[Date],"&lt;="&amp;K580,MobileEvents[REGION],"Lowcountry")</f>
        <v>0</v>
      </c>
      <c r="O580" s="9">
        <f>COUNTIFS(MobileEvents[Date],"&gt;="&amp;EOMONTH(K580,-1)+1,MobileEvents[Date],"&lt;="&amp;K580,MobileEvents[REGION],"Pee Dee")</f>
        <v>0</v>
      </c>
      <c r="P580" s="9">
        <f>COUNTIFS(MobileEvents[Date],"&gt;="&amp;EOMONTH(K580,-1)+1,MobileEvents[Date],"&lt;="&amp;K580,MobileEvents[MOBILE PROVIDER NAME],"Beaufort Memorial Mobile Wellness Unit")</f>
        <v>0</v>
      </c>
      <c r="Q580" s="9">
        <f>COUNTIFS(MobileEvents[Date],"&gt;="&amp;EOMONTH(K580,-1)+1,MobileEvents[Date],"&lt;="&amp;K580,MobileEvents[MOBILE PROVIDER NAME],"Clemson Rural Health")</f>
        <v>0</v>
      </c>
      <c r="R580" s="9">
        <f>COUNTIFS(MobileEvents[Date],"&gt;="&amp;EOMONTH(K580,-1)+1,MobileEvents[Date],"&lt;="&amp;K580,MobileEvents[MOBILE PROVIDER NAME],"Clemson Prisma PALSS")</f>
        <v>0</v>
      </c>
      <c r="S580" s="9">
        <f>COUNTIFS(MobileEvents[Date],"&gt;="&amp;EOMONTH(K580,-1)+1,MobileEvents[Date],"&lt;="&amp;K580,MobileEvents[MOBILE PROVIDER NAME],"Conway Medical Center")</f>
        <v>0</v>
      </c>
      <c r="T580" s="9">
        <f>COUNTIFS(MobileEvents[Date],"&gt;="&amp;EOMONTH(K580,-1)+1,MobileEvents[Date],"&lt;="&amp;K580,MobileEvents[MOBILE PROVIDER NAME],"Invision Diagnostics")</f>
        <v>0</v>
      </c>
      <c r="U580" s="9">
        <f>COUNTIFS(MobileEvents[Date],"&gt;="&amp;EOMONTH(K580,-1)+1,MobileEvents[Date],"&lt;="&amp;K580,MobileEvents[MOBILE PROVIDER NAME],"LMC")</f>
        <v>0</v>
      </c>
      <c r="V580" s="21">
        <f>COUNTIFS(MobileEvents[Date],"&gt;="&amp;EOMONTH(K580,-1)+1,MobileEvents[Date],"&lt;="&amp;K580,MobileEvents[MOBILE PROVIDER NAME],"McLeod Health")</f>
        <v>0</v>
      </c>
      <c r="W580" s="21">
        <f>COUNTIFS(MobileEvents[Date],"&gt;="&amp;EOMONTH(K580,-1)+1,MobileEvents[Date],"&lt;="&amp;K580,MobileEvents[MOBILE PROVIDER NAME],"MUSC Hollings")</f>
        <v>0</v>
      </c>
      <c r="X580" s="21">
        <f>COUNTIFS(MobileEvents[Date],"&gt;="&amp;EOMONTH(K580,-1)+1,MobileEvents[Date],"&lt;="&amp;K580,MobileEvents[MOBILE PROVIDER NAME],"MUSC Mobile Health")</f>
        <v>0</v>
      </c>
      <c r="Y580" s="21">
        <f>COUNTIFS(MobileEvents[Date],"&gt;="&amp;EOMONTH(K580,-1)+1,MobileEvents[Date],"&lt;="&amp;K580,MobileEvents[MOBILE PROVIDER NAME],"MUSC Orangeburg")</f>
        <v>0</v>
      </c>
      <c r="Z580" s="21">
        <f>COUNTIFS(MobileEvents[Date],"&gt;="&amp;EOMONTH(K580,-1)+1,MobileEvents[Date],"&lt;="&amp;K580,MobileEvents[MOBILE PROVIDER NAME],"Prisma")</f>
        <v>0</v>
      </c>
      <c r="AA580" s="21">
        <f>COUNTIFS(MobileEvents[Date],"&gt;="&amp;EOMONTH(K580,-1)+1,MobileEvents[Date],"&lt;="&amp;K580,MobileEvents[MOBILE PROVIDER NAME],"Prisma Upstate")</f>
        <v>0</v>
      </c>
      <c r="AB580" s="21">
        <f>COUNTIFS(MobileEvents[Date],"&gt;="&amp;EOMONTH(K580,-1)+1,MobileEvents[Date],"&lt;="&amp;K580,MobileEvents[MOBILE PROVIDER NAME],"Self-Regional")</f>
        <v>0</v>
      </c>
      <c r="AC580" s="21">
        <f>COUNTIFS(MobileEvents[Date],"&gt;="&amp;EOMONTH(K580,-1)+1,MobileEvents[Date],"&lt;="&amp;K580,MobileEvents[MOBILE PROVIDER NAME],"Spartanburg Regional")</f>
        <v>0</v>
      </c>
    </row>
    <row r="581" spans="1:29" customFormat="1" x14ac:dyDescent="0.2">
      <c r="A581" s="58">
        <v>45344</v>
      </c>
      <c r="B581" s="6" t="s">
        <v>1162</v>
      </c>
      <c r="C581" s="42" t="s">
        <v>56</v>
      </c>
      <c r="D581" s="42" t="s">
        <v>77</v>
      </c>
      <c r="E581" s="6" t="s">
        <v>39</v>
      </c>
      <c r="F581" s="6"/>
      <c r="G581" s="45">
        <v>5</v>
      </c>
      <c r="H581" s="6"/>
      <c r="I581" s="20"/>
      <c r="J581" s="48"/>
      <c r="K581" s="4">
        <v>47452</v>
      </c>
      <c r="L581" s="2">
        <f>COUNTIFS(MobileEvents[Date],"&gt;="&amp;EOMONTH(K581,-1)+1,MobileEvents[Date],"&lt;="&amp;K581,MobileEvents[REGION],"Upstate")</f>
        <v>0</v>
      </c>
      <c r="M581" s="23">
        <f>COUNTIFS(MobileEvents[Date],"&gt;="&amp;EOMONTH(K581,-1)+1,MobileEvents[Date],"&lt;="&amp;K581,MobileEvents[REGION],"Midlands")</f>
        <v>0</v>
      </c>
      <c r="N581" s="23">
        <f>COUNTIFS(MobileEvents[Date],"&gt;="&amp;EOMONTH(K581,-1)+1,MobileEvents[Date],"&lt;="&amp;K581,MobileEvents[REGION],"Lowcountry")</f>
        <v>0</v>
      </c>
      <c r="O581" s="23">
        <f>COUNTIFS(MobileEvents[Date],"&gt;="&amp;EOMONTH(K581,-1)+1,MobileEvents[Date],"&lt;="&amp;K581,MobileEvents[REGION],"Pee Dee")</f>
        <v>0</v>
      </c>
      <c r="P581" s="23">
        <f>COUNTIFS(MobileEvents[Date],"&gt;="&amp;EOMONTH(K581,-1)+1,MobileEvents[Date],"&lt;="&amp;K581,MobileEvents[MOBILE PROVIDER NAME],"Beaufort Memorial Mobile Wellness Unit")</f>
        <v>0</v>
      </c>
      <c r="Q581" s="23">
        <f>COUNTIFS(MobileEvents[Date],"&gt;="&amp;EOMONTH(K581,-1)+1,MobileEvents[Date],"&lt;="&amp;K581,MobileEvents[MOBILE PROVIDER NAME],"Clemson Rural Health")</f>
        <v>0</v>
      </c>
      <c r="R581" s="23">
        <f>COUNTIFS(MobileEvents[Date],"&gt;="&amp;EOMONTH(K581,-1)+1,MobileEvents[Date],"&lt;="&amp;K581,MobileEvents[MOBILE PROVIDER NAME],"Clemson Prisma PALSS")</f>
        <v>0</v>
      </c>
      <c r="S581" s="23">
        <f>COUNTIFS(MobileEvents[Date],"&gt;="&amp;EOMONTH(K581,-1)+1,MobileEvents[Date],"&lt;="&amp;K581,MobileEvents[MOBILE PROVIDER NAME],"Conway Medical Center")</f>
        <v>0</v>
      </c>
      <c r="T581" s="23">
        <f>COUNTIFS(MobileEvents[Date],"&gt;="&amp;EOMONTH(K581,-1)+1,MobileEvents[Date],"&lt;="&amp;K581,MobileEvents[MOBILE PROVIDER NAME],"Invision Diagnostics")</f>
        <v>0</v>
      </c>
      <c r="U581" s="23">
        <f>COUNTIFS(MobileEvents[Date],"&gt;="&amp;EOMONTH(K581,-1)+1,MobileEvents[Date],"&lt;="&amp;K581,MobileEvents[MOBILE PROVIDER NAME],"LMC")</f>
        <v>0</v>
      </c>
      <c r="V581">
        <f>COUNTIFS(MobileEvents[Date],"&gt;="&amp;EOMONTH(K581,-1)+1,MobileEvents[Date],"&lt;="&amp;K581,MobileEvents[MOBILE PROVIDER NAME],"McLeod Health")</f>
        <v>0</v>
      </c>
      <c r="W581">
        <f>COUNTIFS(MobileEvents[Date],"&gt;="&amp;EOMONTH(K581,-1)+1,MobileEvents[Date],"&lt;="&amp;K581,MobileEvents[MOBILE PROVIDER NAME],"MUSC Hollings")</f>
        <v>0</v>
      </c>
      <c r="X581">
        <f>COUNTIFS(MobileEvents[Date],"&gt;="&amp;EOMONTH(K581,-1)+1,MobileEvents[Date],"&lt;="&amp;K581,MobileEvents[MOBILE PROVIDER NAME],"MUSC Mobile Health")</f>
        <v>0</v>
      </c>
      <c r="Y581">
        <f>COUNTIFS(MobileEvents[Date],"&gt;="&amp;EOMONTH(K581,-1)+1,MobileEvents[Date],"&lt;="&amp;K581,MobileEvents[MOBILE PROVIDER NAME],"MUSC Orangeburg")</f>
        <v>0</v>
      </c>
      <c r="Z581">
        <f>COUNTIFS(MobileEvents[Date],"&gt;="&amp;EOMONTH(K581,-1)+1,MobileEvents[Date],"&lt;="&amp;K581,MobileEvents[MOBILE PROVIDER NAME],"Prisma")</f>
        <v>0</v>
      </c>
      <c r="AA581">
        <f>COUNTIFS(MobileEvents[Date],"&gt;="&amp;EOMONTH(K581,-1)+1,MobileEvents[Date],"&lt;="&amp;K581,MobileEvents[MOBILE PROVIDER NAME],"Prisma Upstate")</f>
        <v>0</v>
      </c>
      <c r="AB581">
        <f>COUNTIFS(MobileEvents[Date],"&gt;="&amp;EOMONTH(K581,-1)+1,MobileEvents[Date],"&lt;="&amp;K581,MobileEvents[MOBILE PROVIDER NAME],"Self-Regional")</f>
        <v>0</v>
      </c>
      <c r="AC581">
        <f>COUNTIFS(MobileEvents[Date],"&gt;="&amp;EOMONTH(K581,-1)+1,MobileEvents[Date],"&lt;="&amp;K581,MobileEvents[MOBILE PROVIDER NAME],"Spartanburg Regional")</f>
        <v>0</v>
      </c>
    </row>
    <row r="582" spans="1:29" customFormat="1" x14ac:dyDescent="0.2">
      <c r="A582" s="53">
        <v>45345</v>
      </c>
      <c r="B582" s="9" t="s">
        <v>251</v>
      </c>
      <c r="C582" s="10"/>
      <c r="D582" s="10" t="s">
        <v>1349</v>
      </c>
      <c r="E582" s="9" t="s">
        <v>29</v>
      </c>
      <c r="F582" s="9"/>
      <c r="G582" s="11">
        <v>8</v>
      </c>
      <c r="H582" s="9"/>
      <c r="I582" s="17"/>
      <c r="J582" s="18"/>
      <c r="K582" s="4">
        <v>47483</v>
      </c>
      <c r="L582" s="2">
        <f>COUNTIFS(MobileEvents[Date],"&gt;="&amp;EOMONTH(K582,-1)+1,MobileEvents[Date],"&lt;="&amp;K582,MobileEvents[REGION],"Upstate")</f>
        <v>0</v>
      </c>
      <c r="M582" s="23">
        <f>COUNTIFS(MobileEvents[Date],"&gt;="&amp;EOMONTH(K582,-1)+1,MobileEvents[Date],"&lt;="&amp;K582,MobileEvents[REGION],"Midlands")</f>
        <v>0</v>
      </c>
      <c r="N582" s="23">
        <f>COUNTIFS(MobileEvents[Date],"&gt;="&amp;EOMONTH(K582,-1)+1,MobileEvents[Date],"&lt;="&amp;K582,MobileEvents[REGION],"Lowcountry")</f>
        <v>0</v>
      </c>
      <c r="O582" s="23">
        <f>COUNTIFS(MobileEvents[Date],"&gt;="&amp;EOMONTH(K582,-1)+1,MobileEvents[Date],"&lt;="&amp;K582,MobileEvents[REGION],"Pee Dee")</f>
        <v>0</v>
      </c>
      <c r="P582" s="23">
        <f>COUNTIFS(MobileEvents[Date],"&gt;="&amp;EOMONTH(K582,-1)+1,MobileEvents[Date],"&lt;="&amp;K582,MobileEvents[MOBILE PROVIDER NAME],"Beaufort Memorial Mobile Wellness Unit")</f>
        <v>0</v>
      </c>
      <c r="Q582" s="23">
        <f>COUNTIFS(MobileEvents[Date],"&gt;="&amp;EOMONTH(K582,-1)+1,MobileEvents[Date],"&lt;="&amp;K582,MobileEvents[MOBILE PROVIDER NAME],"Clemson Rural Health")</f>
        <v>0</v>
      </c>
      <c r="R582" s="23">
        <f>COUNTIFS(MobileEvents[Date],"&gt;="&amp;EOMONTH(K582,-1)+1,MobileEvents[Date],"&lt;="&amp;K582,MobileEvents[MOBILE PROVIDER NAME],"Clemson Prisma PALSS")</f>
        <v>0</v>
      </c>
      <c r="S582" s="23">
        <f>COUNTIFS(MobileEvents[Date],"&gt;="&amp;EOMONTH(K582,-1)+1,MobileEvents[Date],"&lt;="&amp;K582,MobileEvents[MOBILE PROVIDER NAME],"Conway Medical Center")</f>
        <v>0</v>
      </c>
      <c r="T582" s="23">
        <f>COUNTIFS(MobileEvents[Date],"&gt;="&amp;EOMONTH(K582,-1)+1,MobileEvents[Date],"&lt;="&amp;K582,MobileEvents[MOBILE PROVIDER NAME],"Invision Diagnostics")</f>
        <v>0</v>
      </c>
      <c r="U582" s="23">
        <f>COUNTIFS(MobileEvents[Date],"&gt;="&amp;EOMONTH(K582,-1)+1,MobileEvents[Date],"&lt;="&amp;K582,MobileEvents[MOBILE PROVIDER NAME],"LMC")</f>
        <v>0</v>
      </c>
      <c r="V582">
        <f>COUNTIFS(MobileEvents[Date],"&gt;="&amp;EOMONTH(K582,-1)+1,MobileEvents[Date],"&lt;="&amp;K582,MobileEvents[MOBILE PROVIDER NAME],"McLeod Health")</f>
        <v>0</v>
      </c>
      <c r="W582">
        <f>COUNTIFS(MobileEvents[Date],"&gt;="&amp;EOMONTH(K582,-1)+1,MobileEvents[Date],"&lt;="&amp;K582,MobileEvents[MOBILE PROVIDER NAME],"MUSC Hollings")</f>
        <v>0</v>
      </c>
      <c r="X582">
        <f>COUNTIFS(MobileEvents[Date],"&gt;="&amp;EOMONTH(K582,-1)+1,MobileEvents[Date],"&lt;="&amp;K582,MobileEvents[MOBILE PROVIDER NAME],"MUSC Mobile Health")</f>
        <v>0</v>
      </c>
      <c r="Y582">
        <f>COUNTIFS(MobileEvents[Date],"&gt;="&amp;EOMONTH(K582,-1)+1,MobileEvents[Date],"&lt;="&amp;K582,MobileEvents[MOBILE PROVIDER NAME],"MUSC Orangeburg")</f>
        <v>0</v>
      </c>
      <c r="Z582">
        <f>COUNTIFS(MobileEvents[Date],"&gt;="&amp;EOMONTH(K582,-1)+1,MobileEvents[Date],"&lt;="&amp;K582,MobileEvents[MOBILE PROVIDER NAME],"Prisma")</f>
        <v>0</v>
      </c>
      <c r="AA582">
        <f>COUNTIFS(MobileEvents[Date],"&gt;="&amp;EOMONTH(K582,-1)+1,MobileEvents[Date],"&lt;="&amp;K582,MobileEvents[MOBILE PROVIDER NAME],"Prisma Upstate")</f>
        <v>0</v>
      </c>
      <c r="AB582">
        <f>COUNTIFS(MobileEvents[Date],"&gt;="&amp;EOMONTH(K582,-1)+1,MobileEvents[Date],"&lt;="&amp;K582,MobileEvents[MOBILE PROVIDER NAME],"Self-Regional")</f>
        <v>0</v>
      </c>
      <c r="AC582">
        <f>COUNTIFS(MobileEvents[Date],"&gt;="&amp;EOMONTH(K582,-1)+1,MobileEvents[Date],"&lt;="&amp;K582,MobileEvents[MOBILE PROVIDER NAME],"Spartanburg Regional")</f>
        <v>0</v>
      </c>
    </row>
    <row r="583" spans="1:29" customFormat="1" x14ac:dyDescent="0.2">
      <c r="A583" s="53">
        <v>45348</v>
      </c>
      <c r="B583" s="9" t="s">
        <v>1188</v>
      </c>
      <c r="C583" s="10" t="s">
        <v>46</v>
      </c>
      <c r="D583" s="10" t="s">
        <v>64</v>
      </c>
      <c r="E583" s="9" t="s">
        <v>20</v>
      </c>
      <c r="F583" s="9"/>
      <c r="G583" s="11">
        <v>6</v>
      </c>
      <c r="H583" s="9"/>
      <c r="I583" s="17"/>
      <c r="J583" s="18"/>
      <c r="K583" s="4">
        <v>47514</v>
      </c>
      <c r="L583" s="2">
        <f>COUNTIFS(MobileEvents[Date],"&gt;="&amp;EOMONTH(K583,-1)+1,MobileEvents[Date],"&lt;="&amp;K583,MobileEvents[REGION],"Upstate")</f>
        <v>0</v>
      </c>
      <c r="M583" s="23">
        <f>COUNTIFS(MobileEvents[Date],"&gt;="&amp;EOMONTH(K583,-1)+1,MobileEvents[Date],"&lt;="&amp;K583,MobileEvents[REGION],"Midlands")</f>
        <v>0</v>
      </c>
      <c r="N583" s="23">
        <f>COUNTIFS(MobileEvents[Date],"&gt;="&amp;EOMONTH(K583,-1)+1,MobileEvents[Date],"&lt;="&amp;K583,MobileEvents[REGION],"Lowcountry")</f>
        <v>0</v>
      </c>
      <c r="O583" s="23">
        <f>COUNTIFS(MobileEvents[Date],"&gt;="&amp;EOMONTH(K583,-1)+1,MobileEvents[Date],"&lt;="&amp;K583,MobileEvents[REGION],"Pee Dee")</f>
        <v>0</v>
      </c>
      <c r="P583" s="23">
        <f>COUNTIFS(MobileEvents[Date],"&gt;="&amp;EOMONTH(K583,-1)+1,MobileEvents[Date],"&lt;="&amp;K583,MobileEvents[MOBILE PROVIDER NAME],"Beaufort Memorial Mobile Wellness Unit")</f>
        <v>0</v>
      </c>
      <c r="Q583" s="23">
        <f>COUNTIFS(MobileEvents[Date],"&gt;="&amp;EOMONTH(K583,-1)+1,MobileEvents[Date],"&lt;="&amp;K583,MobileEvents[MOBILE PROVIDER NAME],"Clemson Rural Health")</f>
        <v>0</v>
      </c>
      <c r="R583" s="23">
        <f>COUNTIFS(MobileEvents[Date],"&gt;="&amp;EOMONTH(K583,-1)+1,MobileEvents[Date],"&lt;="&amp;K583,MobileEvents[MOBILE PROVIDER NAME],"Clemson Prisma PALSS")</f>
        <v>0</v>
      </c>
      <c r="S583" s="23">
        <f>COUNTIFS(MobileEvents[Date],"&gt;="&amp;EOMONTH(K583,-1)+1,MobileEvents[Date],"&lt;="&amp;K583,MobileEvents[MOBILE PROVIDER NAME],"Conway Medical Center")</f>
        <v>0</v>
      </c>
      <c r="T583" s="23">
        <f>COUNTIFS(MobileEvents[Date],"&gt;="&amp;EOMONTH(K583,-1)+1,MobileEvents[Date],"&lt;="&amp;K583,MobileEvents[MOBILE PROVIDER NAME],"Invision Diagnostics")</f>
        <v>0</v>
      </c>
      <c r="U583" s="23">
        <f>COUNTIFS(MobileEvents[Date],"&gt;="&amp;EOMONTH(K583,-1)+1,MobileEvents[Date],"&lt;="&amp;K583,MobileEvents[MOBILE PROVIDER NAME],"LMC")</f>
        <v>0</v>
      </c>
      <c r="V583">
        <f>COUNTIFS(MobileEvents[Date],"&gt;="&amp;EOMONTH(K583,-1)+1,MobileEvents[Date],"&lt;="&amp;K583,MobileEvents[MOBILE PROVIDER NAME],"McLeod Health")</f>
        <v>0</v>
      </c>
      <c r="W583">
        <f>COUNTIFS(MobileEvents[Date],"&gt;="&amp;EOMONTH(K583,-1)+1,MobileEvents[Date],"&lt;="&amp;K583,MobileEvents[MOBILE PROVIDER NAME],"MUSC Hollings")</f>
        <v>0</v>
      </c>
      <c r="X583">
        <f>COUNTIFS(MobileEvents[Date],"&gt;="&amp;EOMONTH(K583,-1)+1,MobileEvents[Date],"&lt;="&amp;K583,MobileEvents[MOBILE PROVIDER NAME],"MUSC Mobile Health")</f>
        <v>0</v>
      </c>
      <c r="Y583">
        <f>COUNTIFS(MobileEvents[Date],"&gt;="&amp;EOMONTH(K583,-1)+1,MobileEvents[Date],"&lt;="&amp;K583,MobileEvents[MOBILE PROVIDER NAME],"MUSC Orangeburg")</f>
        <v>0</v>
      </c>
      <c r="Z583">
        <f>COUNTIFS(MobileEvents[Date],"&gt;="&amp;EOMONTH(K583,-1)+1,MobileEvents[Date],"&lt;="&amp;K583,MobileEvents[MOBILE PROVIDER NAME],"Prisma")</f>
        <v>0</v>
      </c>
      <c r="AA583">
        <f>COUNTIFS(MobileEvents[Date],"&gt;="&amp;EOMONTH(K583,-1)+1,MobileEvents[Date],"&lt;="&amp;K583,MobileEvents[MOBILE PROVIDER NAME],"Prisma Upstate")</f>
        <v>0</v>
      </c>
      <c r="AB583">
        <f>COUNTIFS(MobileEvents[Date],"&gt;="&amp;EOMONTH(K583,-1)+1,MobileEvents[Date],"&lt;="&amp;K583,MobileEvents[MOBILE PROVIDER NAME],"Self-Regional")</f>
        <v>0</v>
      </c>
      <c r="AC583">
        <f>COUNTIFS(MobileEvents[Date],"&gt;="&amp;EOMONTH(K583,-1)+1,MobileEvents[Date],"&lt;="&amp;K583,MobileEvents[MOBILE PROVIDER NAME],"Spartanburg Regional")</f>
        <v>0</v>
      </c>
    </row>
    <row r="584" spans="1:29" customFormat="1" x14ac:dyDescent="0.2">
      <c r="A584" s="59">
        <v>45348</v>
      </c>
      <c r="B584" s="13" t="s">
        <v>1159</v>
      </c>
      <c r="C584" s="32" t="s">
        <v>45</v>
      </c>
      <c r="D584" s="32" t="s">
        <v>64</v>
      </c>
      <c r="E584" s="13" t="s">
        <v>39</v>
      </c>
      <c r="F584" s="13"/>
      <c r="G584" s="40">
        <v>6</v>
      </c>
      <c r="H584" s="13"/>
      <c r="I584" s="19"/>
      <c r="J584" s="41"/>
      <c r="K584" s="4">
        <v>47542</v>
      </c>
      <c r="L584" s="2">
        <f>COUNTIFS(MobileEvents[Date],"&gt;="&amp;EOMONTH(K584,-1)+1,MobileEvents[Date],"&lt;="&amp;K584,MobileEvents[REGION],"Upstate")</f>
        <v>0</v>
      </c>
      <c r="M584" s="23">
        <f>COUNTIFS(MobileEvents[Date],"&gt;="&amp;EOMONTH(K584,-1)+1,MobileEvents[Date],"&lt;="&amp;K584,MobileEvents[REGION],"Midlands")</f>
        <v>0</v>
      </c>
      <c r="N584" s="23">
        <f>COUNTIFS(MobileEvents[Date],"&gt;="&amp;EOMONTH(K584,-1)+1,MobileEvents[Date],"&lt;="&amp;K584,MobileEvents[REGION],"Lowcountry")</f>
        <v>0</v>
      </c>
      <c r="O584" s="23">
        <f>COUNTIFS(MobileEvents[Date],"&gt;="&amp;EOMONTH(K584,-1)+1,MobileEvents[Date],"&lt;="&amp;K584,MobileEvents[REGION],"Pee Dee")</f>
        <v>0</v>
      </c>
      <c r="P584" s="23">
        <f>COUNTIFS(MobileEvents[Date],"&gt;="&amp;EOMONTH(K584,-1)+1,MobileEvents[Date],"&lt;="&amp;K584,MobileEvents[MOBILE PROVIDER NAME],"Beaufort Memorial Mobile Wellness Unit")</f>
        <v>0</v>
      </c>
      <c r="Q584" s="23">
        <f>COUNTIFS(MobileEvents[Date],"&gt;="&amp;EOMONTH(K584,-1)+1,MobileEvents[Date],"&lt;="&amp;K584,MobileEvents[MOBILE PROVIDER NAME],"Clemson Rural Health")</f>
        <v>0</v>
      </c>
      <c r="R584" s="23">
        <f>COUNTIFS(MobileEvents[Date],"&gt;="&amp;EOMONTH(K584,-1)+1,MobileEvents[Date],"&lt;="&amp;K584,MobileEvents[MOBILE PROVIDER NAME],"Clemson Prisma PALSS")</f>
        <v>0</v>
      </c>
      <c r="S584" s="23">
        <f>COUNTIFS(MobileEvents[Date],"&gt;="&amp;EOMONTH(K584,-1)+1,MobileEvents[Date],"&lt;="&amp;K584,MobileEvents[MOBILE PROVIDER NAME],"Conway Medical Center")</f>
        <v>0</v>
      </c>
      <c r="T584" s="23">
        <f>COUNTIFS(MobileEvents[Date],"&gt;="&amp;EOMONTH(K584,-1)+1,MobileEvents[Date],"&lt;="&amp;K584,MobileEvents[MOBILE PROVIDER NAME],"Invision Diagnostics")</f>
        <v>0</v>
      </c>
      <c r="U584" s="23">
        <f>COUNTIFS(MobileEvents[Date],"&gt;="&amp;EOMONTH(K584,-1)+1,MobileEvents[Date],"&lt;="&amp;K584,MobileEvents[MOBILE PROVIDER NAME],"LMC")</f>
        <v>0</v>
      </c>
      <c r="V584">
        <f>COUNTIFS(MobileEvents[Date],"&gt;="&amp;EOMONTH(K584,-1)+1,MobileEvents[Date],"&lt;="&amp;K584,MobileEvents[MOBILE PROVIDER NAME],"McLeod Health")</f>
        <v>0</v>
      </c>
      <c r="W584">
        <f>COUNTIFS(MobileEvents[Date],"&gt;="&amp;EOMONTH(K584,-1)+1,MobileEvents[Date],"&lt;="&amp;K584,MobileEvents[MOBILE PROVIDER NAME],"MUSC Hollings")</f>
        <v>0</v>
      </c>
      <c r="X584">
        <f>COUNTIFS(MobileEvents[Date],"&gt;="&amp;EOMONTH(K584,-1)+1,MobileEvents[Date],"&lt;="&amp;K584,MobileEvents[MOBILE PROVIDER NAME],"MUSC Mobile Health")</f>
        <v>0</v>
      </c>
      <c r="Y584">
        <f>COUNTIFS(MobileEvents[Date],"&gt;="&amp;EOMONTH(K584,-1)+1,MobileEvents[Date],"&lt;="&amp;K584,MobileEvents[MOBILE PROVIDER NAME],"MUSC Orangeburg")</f>
        <v>0</v>
      </c>
      <c r="Z584">
        <f>COUNTIFS(MobileEvents[Date],"&gt;="&amp;EOMONTH(K584,-1)+1,MobileEvents[Date],"&lt;="&amp;K584,MobileEvents[MOBILE PROVIDER NAME],"Prisma")</f>
        <v>0</v>
      </c>
      <c r="AA584">
        <f>COUNTIFS(MobileEvents[Date],"&gt;="&amp;EOMONTH(K584,-1)+1,MobileEvents[Date],"&lt;="&amp;K584,MobileEvents[MOBILE PROVIDER NAME],"Prisma Upstate")</f>
        <v>0</v>
      </c>
      <c r="AB584">
        <f>COUNTIFS(MobileEvents[Date],"&gt;="&amp;EOMONTH(K584,-1)+1,MobileEvents[Date],"&lt;="&amp;K584,MobileEvents[MOBILE PROVIDER NAME],"Self-Regional")</f>
        <v>0</v>
      </c>
      <c r="AC584">
        <f>COUNTIFS(MobileEvents[Date],"&gt;="&amp;EOMONTH(K584,-1)+1,MobileEvents[Date],"&lt;="&amp;K584,MobileEvents[MOBILE PROVIDER NAME],"Spartanburg Regional")</f>
        <v>0</v>
      </c>
    </row>
    <row r="585" spans="1:29" x14ac:dyDescent="0.2">
      <c r="A585" s="53">
        <v>45348</v>
      </c>
      <c r="B585" s="9" t="s">
        <v>1330</v>
      </c>
      <c r="C585" s="10" t="s">
        <v>52</v>
      </c>
      <c r="D585" s="10" t="s">
        <v>69</v>
      </c>
      <c r="E585" s="9" t="s">
        <v>17</v>
      </c>
      <c r="F585" s="9"/>
      <c r="G585" s="11">
        <v>25</v>
      </c>
      <c r="H585" s="9"/>
      <c r="I585" s="9"/>
      <c r="J585" s="9"/>
      <c r="K585" s="38">
        <v>47573</v>
      </c>
      <c r="L585" s="39">
        <f>COUNTIFS(MobileEvents[Date],"&gt;="&amp;EOMONTH(K585,-1)+1,MobileEvents[Date],"&lt;="&amp;K585,MobileEvents[REGION],"Upstate")</f>
        <v>0</v>
      </c>
      <c r="M585" s="9">
        <f>COUNTIFS(MobileEvents[Date],"&gt;="&amp;EOMONTH(K585,-1)+1,MobileEvents[Date],"&lt;="&amp;K585,MobileEvents[REGION],"Midlands")</f>
        <v>0</v>
      </c>
      <c r="N585" s="9">
        <f>COUNTIFS(MobileEvents[Date],"&gt;="&amp;EOMONTH(K585,-1)+1,MobileEvents[Date],"&lt;="&amp;K585,MobileEvents[REGION],"Lowcountry")</f>
        <v>0</v>
      </c>
      <c r="O585" s="9">
        <f>COUNTIFS(MobileEvents[Date],"&gt;="&amp;EOMONTH(K585,-1)+1,MobileEvents[Date],"&lt;="&amp;K585,MobileEvents[REGION],"Pee Dee")</f>
        <v>0</v>
      </c>
      <c r="P585" s="9">
        <f>COUNTIFS(MobileEvents[Date],"&gt;="&amp;EOMONTH(K585,-1)+1,MobileEvents[Date],"&lt;="&amp;K585,MobileEvents[MOBILE PROVIDER NAME],"Beaufort Memorial Mobile Wellness Unit")</f>
        <v>0</v>
      </c>
      <c r="Q585" s="9">
        <f>COUNTIFS(MobileEvents[Date],"&gt;="&amp;EOMONTH(K585,-1)+1,MobileEvents[Date],"&lt;="&amp;K585,MobileEvents[MOBILE PROVIDER NAME],"Clemson Rural Health")</f>
        <v>0</v>
      </c>
      <c r="R585" s="9">
        <f>COUNTIFS(MobileEvents[Date],"&gt;="&amp;EOMONTH(K585,-1)+1,MobileEvents[Date],"&lt;="&amp;K585,MobileEvents[MOBILE PROVIDER NAME],"Clemson Prisma PALSS")</f>
        <v>0</v>
      </c>
      <c r="S585" s="9">
        <f>COUNTIFS(MobileEvents[Date],"&gt;="&amp;EOMONTH(K585,-1)+1,MobileEvents[Date],"&lt;="&amp;K585,MobileEvents[MOBILE PROVIDER NAME],"Conway Medical Center")</f>
        <v>0</v>
      </c>
      <c r="T585" s="9">
        <f>COUNTIFS(MobileEvents[Date],"&gt;="&amp;EOMONTH(K585,-1)+1,MobileEvents[Date],"&lt;="&amp;K585,MobileEvents[MOBILE PROVIDER NAME],"Invision Diagnostics")</f>
        <v>0</v>
      </c>
      <c r="U585" s="9">
        <f>COUNTIFS(MobileEvents[Date],"&gt;="&amp;EOMONTH(K585,-1)+1,MobileEvents[Date],"&lt;="&amp;K585,MobileEvents[MOBILE PROVIDER NAME],"LMC")</f>
        <v>0</v>
      </c>
      <c r="V585" s="21">
        <f>COUNTIFS(MobileEvents[Date],"&gt;="&amp;EOMONTH(K585,-1)+1,MobileEvents[Date],"&lt;="&amp;K585,MobileEvents[MOBILE PROVIDER NAME],"McLeod Health")</f>
        <v>0</v>
      </c>
      <c r="W585" s="21">
        <f>COUNTIFS(MobileEvents[Date],"&gt;="&amp;EOMONTH(K585,-1)+1,MobileEvents[Date],"&lt;="&amp;K585,MobileEvents[MOBILE PROVIDER NAME],"MUSC Hollings")</f>
        <v>0</v>
      </c>
      <c r="X585" s="21">
        <f>COUNTIFS(MobileEvents[Date],"&gt;="&amp;EOMONTH(K585,-1)+1,MobileEvents[Date],"&lt;="&amp;K585,MobileEvents[MOBILE PROVIDER NAME],"MUSC Mobile Health")</f>
        <v>0</v>
      </c>
      <c r="Y585" s="21">
        <f>COUNTIFS(MobileEvents[Date],"&gt;="&amp;EOMONTH(K585,-1)+1,MobileEvents[Date],"&lt;="&amp;K585,MobileEvents[MOBILE PROVIDER NAME],"MUSC Orangeburg")</f>
        <v>0</v>
      </c>
      <c r="Z585" s="21">
        <f>COUNTIFS(MobileEvents[Date],"&gt;="&amp;EOMONTH(K585,-1)+1,MobileEvents[Date],"&lt;="&amp;K585,MobileEvents[MOBILE PROVIDER NAME],"Prisma")</f>
        <v>0</v>
      </c>
      <c r="AA585" s="21">
        <f>COUNTIFS(MobileEvents[Date],"&gt;="&amp;EOMONTH(K585,-1)+1,MobileEvents[Date],"&lt;="&amp;K585,MobileEvents[MOBILE PROVIDER NAME],"Prisma Upstate")</f>
        <v>0</v>
      </c>
      <c r="AB585" s="21">
        <f>COUNTIFS(MobileEvents[Date],"&gt;="&amp;EOMONTH(K585,-1)+1,MobileEvents[Date],"&lt;="&amp;K585,MobileEvents[MOBILE PROVIDER NAME],"Self-Regional")</f>
        <v>0</v>
      </c>
      <c r="AC585" s="21">
        <f>COUNTIFS(MobileEvents[Date],"&gt;="&amp;EOMONTH(K585,-1)+1,MobileEvents[Date],"&lt;="&amp;K585,MobileEvents[MOBILE PROVIDER NAME],"Spartanburg Regional")</f>
        <v>0</v>
      </c>
    </row>
    <row r="586" spans="1:29" customFormat="1" x14ac:dyDescent="0.2">
      <c r="A586" s="57">
        <v>45348</v>
      </c>
      <c r="B586" s="36" t="s">
        <v>1350</v>
      </c>
      <c r="C586" s="46" t="s">
        <v>21</v>
      </c>
      <c r="D586" s="46" t="s">
        <v>59</v>
      </c>
      <c r="E586" s="36" t="s">
        <v>29</v>
      </c>
      <c r="F586" s="36"/>
      <c r="G586" s="47">
        <v>4</v>
      </c>
      <c r="H586" s="36" t="s">
        <v>1351</v>
      </c>
      <c r="I586" s="37"/>
      <c r="J586" s="49"/>
      <c r="K586" s="4">
        <v>47603</v>
      </c>
      <c r="L586" s="2">
        <f>COUNTIFS(MobileEvents[Date],"&gt;="&amp;EOMONTH(K586,-1)+1,MobileEvents[Date],"&lt;="&amp;K586,MobileEvents[REGION],"Upstate")</f>
        <v>0</v>
      </c>
      <c r="M586" s="23">
        <f>COUNTIFS(MobileEvents[Date],"&gt;="&amp;EOMONTH(K586,-1)+1,MobileEvents[Date],"&lt;="&amp;K586,MobileEvents[REGION],"Midlands")</f>
        <v>0</v>
      </c>
      <c r="N586" s="23">
        <f>COUNTIFS(MobileEvents[Date],"&gt;="&amp;EOMONTH(K586,-1)+1,MobileEvents[Date],"&lt;="&amp;K586,MobileEvents[REGION],"Lowcountry")</f>
        <v>0</v>
      </c>
      <c r="O586" s="23">
        <f>COUNTIFS(MobileEvents[Date],"&gt;="&amp;EOMONTH(K586,-1)+1,MobileEvents[Date],"&lt;="&amp;K586,MobileEvents[REGION],"Pee Dee")</f>
        <v>0</v>
      </c>
      <c r="P586" s="23">
        <f>COUNTIFS(MobileEvents[Date],"&gt;="&amp;EOMONTH(K586,-1)+1,MobileEvents[Date],"&lt;="&amp;K586,MobileEvents[MOBILE PROVIDER NAME],"Beaufort Memorial Mobile Wellness Unit")</f>
        <v>0</v>
      </c>
      <c r="Q586" s="23">
        <f>COUNTIFS(MobileEvents[Date],"&gt;="&amp;EOMONTH(K586,-1)+1,MobileEvents[Date],"&lt;="&amp;K586,MobileEvents[MOBILE PROVIDER NAME],"Clemson Rural Health")</f>
        <v>0</v>
      </c>
      <c r="R586" s="23">
        <f>COUNTIFS(MobileEvents[Date],"&gt;="&amp;EOMONTH(K586,-1)+1,MobileEvents[Date],"&lt;="&amp;K586,MobileEvents[MOBILE PROVIDER NAME],"Clemson Prisma PALSS")</f>
        <v>0</v>
      </c>
      <c r="S586" s="23">
        <f>COUNTIFS(MobileEvents[Date],"&gt;="&amp;EOMONTH(K586,-1)+1,MobileEvents[Date],"&lt;="&amp;K586,MobileEvents[MOBILE PROVIDER NAME],"Conway Medical Center")</f>
        <v>0</v>
      </c>
      <c r="T586" s="23">
        <f>COUNTIFS(MobileEvents[Date],"&gt;="&amp;EOMONTH(K586,-1)+1,MobileEvents[Date],"&lt;="&amp;K586,MobileEvents[MOBILE PROVIDER NAME],"Invision Diagnostics")</f>
        <v>0</v>
      </c>
      <c r="U586" s="23">
        <f>COUNTIFS(MobileEvents[Date],"&gt;="&amp;EOMONTH(K586,-1)+1,MobileEvents[Date],"&lt;="&amp;K586,MobileEvents[MOBILE PROVIDER NAME],"LMC")</f>
        <v>0</v>
      </c>
      <c r="V586">
        <f>COUNTIFS(MobileEvents[Date],"&gt;="&amp;EOMONTH(K586,-1)+1,MobileEvents[Date],"&lt;="&amp;K586,MobileEvents[MOBILE PROVIDER NAME],"McLeod Health")</f>
        <v>0</v>
      </c>
      <c r="W586">
        <f>COUNTIFS(MobileEvents[Date],"&gt;="&amp;EOMONTH(K586,-1)+1,MobileEvents[Date],"&lt;="&amp;K586,MobileEvents[MOBILE PROVIDER NAME],"MUSC Hollings")</f>
        <v>0</v>
      </c>
      <c r="X586">
        <f>COUNTIFS(MobileEvents[Date],"&gt;="&amp;EOMONTH(K586,-1)+1,MobileEvents[Date],"&lt;="&amp;K586,MobileEvents[MOBILE PROVIDER NAME],"MUSC Mobile Health")</f>
        <v>0</v>
      </c>
      <c r="Y586">
        <f>COUNTIFS(MobileEvents[Date],"&gt;="&amp;EOMONTH(K586,-1)+1,MobileEvents[Date],"&lt;="&amp;K586,MobileEvents[MOBILE PROVIDER NAME],"MUSC Orangeburg")</f>
        <v>0</v>
      </c>
      <c r="Z586">
        <f>COUNTIFS(MobileEvents[Date],"&gt;="&amp;EOMONTH(K586,-1)+1,MobileEvents[Date],"&lt;="&amp;K586,MobileEvents[MOBILE PROVIDER NAME],"Prisma")</f>
        <v>0</v>
      </c>
      <c r="AA586">
        <f>COUNTIFS(MobileEvents[Date],"&gt;="&amp;EOMONTH(K586,-1)+1,MobileEvents[Date],"&lt;="&amp;K586,MobileEvents[MOBILE PROVIDER NAME],"Prisma Upstate")</f>
        <v>0</v>
      </c>
      <c r="AB586">
        <f>COUNTIFS(MobileEvents[Date],"&gt;="&amp;EOMONTH(K586,-1)+1,MobileEvents[Date],"&lt;="&amp;K586,MobileEvents[MOBILE PROVIDER NAME],"Self-Regional")</f>
        <v>0</v>
      </c>
      <c r="AC586">
        <f>COUNTIFS(MobileEvents[Date],"&gt;="&amp;EOMONTH(K586,-1)+1,MobileEvents[Date],"&lt;="&amp;K586,MobileEvents[MOBILE PROVIDER NAME],"Spartanburg Regional")</f>
        <v>0</v>
      </c>
    </row>
    <row r="587" spans="1:29" x14ac:dyDescent="0.2">
      <c r="A587" s="53">
        <v>45349</v>
      </c>
      <c r="B587" s="9" t="s">
        <v>1332</v>
      </c>
      <c r="C587" s="10" t="s">
        <v>52</v>
      </c>
      <c r="D587" s="10" t="s">
        <v>69</v>
      </c>
      <c r="E587" s="9" t="s">
        <v>17</v>
      </c>
      <c r="F587" s="9"/>
      <c r="G587" s="11">
        <v>18</v>
      </c>
      <c r="H587" s="9"/>
      <c r="I587" s="9"/>
      <c r="J587" s="9"/>
      <c r="K587" s="38">
        <v>47634</v>
      </c>
      <c r="L587" s="39">
        <f>COUNTIFS(MobileEvents[Date],"&gt;="&amp;EOMONTH(K587,-1)+1,MobileEvents[Date],"&lt;="&amp;K587,MobileEvents[REGION],"Upstate")</f>
        <v>0</v>
      </c>
      <c r="M587" s="9">
        <f>COUNTIFS(MobileEvents[Date],"&gt;="&amp;EOMONTH(K587,-1)+1,MobileEvents[Date],"&lt;="&amp;K587,MobileEvents[REGION],"Midlands")</f>
        <v>0</v>
      </c>
      <c r="N587" s="9">
        <f>COUNTIFS(MobileEvents[Date],"&gt;="&amp;EOMONTH(K587,-1)+1,MobileEvents[Date],"&lt;="&amp;K587,MobileEvents[REGION],"Lowcountry")</f>
        <v>0</v>
      </c>
      <c r="O587" s="9">
        <f>COUNTIFS(MobileEvents[Date],"&gt;="&amp;EOMONTH(K587,-1)+1,MobileEvents[Date],"&lt;="&amp;K587,MobileEvents[REGION],"Pee Dee")</f>
        <v>0</v>
      </c>
      <c r="P587" s="9">
        <f>COUNTIFS(MobileEvents[Date],"&gt;="&amp;EOMONTH(K587,-1)+1,MobileEvents[Date],"&lt;="&amp;K587,MobileEvents[MOBILE PROVIDER NAME],"Beaufort Memorial Mobile Wellness Unit")</f>
        <v>0</v>
      </c>
      <c r="Q587" s="9">
        <f>COUNTIFS(MobileEvents[Date],"&gt;="&amp;EOMONTH(K587,-1)+1,MobileEvents[Date],"&lt;="&amp;K587,MobileEvents[MOBILE PROVIDER NAME],"Clemson Rural Health")</f>
        <v>0</v>
      </c>
      <c r="R587" s="9">
        <f>COUNTIFS(MobileEvents[Date],"&gt;="&amp;EOMONTH(K587,-1)+1,MobileEvents[Date],"&lt;="&amp;K587,MobileEvents[MOBILE PROVIDER NAME],"Clemson Prisma PALSS")</f>
        <v>0</v>
      </c>
      <c r="S587" s="9">
        <f>COUNTIFS(MobileEvents[Date],"&gt;="&amp;EOMONTH(K587,-1)+1,MobileEvents[Date],"&lt;="&amp;K587,MobileEvents[MOBILE PROVIDER NAME],"Conway Medical Center")</f>
        <v>0</v>
      </c>
      <c r="T587" s="9">
        <f>COUNTIFS(MobileEvents[Date],"&gt;="&amp;EOMONTH(K587,-1)+1,MobileEvents[Date],"&lt;="&amp;K587,MobileEvents[MOBILE PROVIDER NAME],"Invision Diagnostics")</f>
        <v>0</v>
      </c>
      <c r="U587" s="9">
        <f>COUNTIFS(MobileEvents[Date],"&gt;="&amp;EOMONTH(K587,-1)+1,MobileEvents[Date],"&lt;="&amp;K587,MobileEvents[MOBILE PROVIDER NAME],"LMC")</f>
        <v>0</v>
      </c>
      <c r="V587" s="21">
        <f>COUNTIFS(MobileEvents[Date],"&gt;="&amp;EOMONTH(K587,-1)+1,MobileEvents[Date],"&lt;="&amp;K587,MobileEvents[MOBILE PROVIDER NAME],"McLeod Health")</f>
        <v>0</v>
      </c>
      <c r="W587" s="21">
        <f>COUNTIFS(MobileEvents[Date],"&gt;="&amp;EOMONTH(K587,-1)+1,MobileEvents[Date],"&lt;="&amp;K587,MobileEvents[MOBILE PROVIDER NAME],"MUSC Hollings")</f>
        <v>0</v>
      </c>
      <c r="X587" s="21">
        <f>COUNTIFS(MobileEvents[Date],"&gt;="&amp;EOMONTH(K587,-1)+1,MobileEvents[Date],"&lt;="&amp;K587,MobileEvents[MOBILE PROVIDER NAME],"MUSC Mobile Health")</f>
        <v>0</v>
      </c>
      <c r="Y587" s="21">
        <f>COUNTIFS(MobileEvents[Date],"&gt;="&amp;EOMONTH(K587,-1)+1,MobileEvents[Date],"&lt;="&amp;K587,MobileEvents[MOBILE PROVIDER NAME],"MUSC Orangeburg")</f>
        <v>0</v>
      </c>
      <c r="Z587" s="21">
        <f>COUNTIFS(MobileEvents[Date],"&gt;="&amp;EOMONTH(K587,-1)+1,MobileEvents[Date],"&lt;="&amp;K587,MobileEvents[MOBILE PROVIDER NAME],"Prisma")</f>
        <v>0</v>
      </c>
      <c r="AA587" s="21">
        <f>COUNTIFS(MobileEvents[Date],"&gt;="&amp;EOMONTH(K587,-1)+1,MobileEvents[Date],"&lt;="&amp;K587,MobileEvents[MOBILE PROVIDER NAME],"Prisma Upstate")</f>
        <v>0</v>
      </c>
      <c r="AB587" s="21">
        <f>COUNTIFS(MobileEvents[Date],"&gt;="&amp;EOMONTH(K587,-1)+1,MobileEvents[Date],"&lt;="&amp;K587,MobileEvents[MOBILE PROVIDER NAME],"Self-Regional")</f>
        <v>0</v>
      </c>
      <c r="AC587" s="21">
        <f>COUNTIFS(MobileEvents[Date],"&gt;="&amp;EOMONTH(K587,-1)+1,MobileEvents[Date],"&lt;="&amp;K587,MobileEvents[MOBILE PROVIDER NAME],"Spartanburg Regional")</f>
        <v>0</v>
      </c>
    </row>
    <row r="588" spans="1:29" x14ac:dyDescent="0.2">
      <c r="A588" s="53">
        <v>45350</v>
      </c>
      <c r="B588" s="9" t="s">
        <v>1335</v>
      </c>
      <c r="C588" s="10" t="s">
        <v>52</v>
      </c>
      <c r="D588" s="10" t="s">
        <v>69</v>
      </c>
      <c r="E588" s="9" t="s">
        <v>17</v>
      </c>
      <c r="F588" s="9"/>
      <c r="G588" s="11">
        <v>4</v>
      </c>
      <c r="H588" s="9"/>
      <c r="I588" s="9"/>
      <c r="J588" s="9"/>
      <c r="K588" s="38">
        <v>47664</v>
      </c>
      <c r="L588" s="39">
        <f>COUNTIFS(MobileEvents[Date],"&gt;="&amp;EOMONTH(K588,-1)+1,MobileEvents[Date],"&lt;="&amp;K588,MobileEvents[REGION],"Upstate")</f>
        <v>0</v>
      </c>
      <c r="M588" s="9">
        <f>COUNTIFS(MobileEvents[Date],"&gt;="&amp;EOMONTH(K588,-1)+1,MobileEvents[Date],"&lt;="&amp;K588,MobileEvents[REGION],"Midlands")</f>
        <v>0</v>
      </c>
      <c r="N588" s="9">
        <f>COUNTIFS(MobileEvents[Date],"&gt;="&amp;EOMONTH(K588,-1)+1,MobileEvents[Date],"&lt;="&amp;K588,MobileEvents[REGION],"Lowcountry")</f>
        <v>0</v>
      </c>
      <c r="O588" s="9">
        <f>COUNTIFS(MobileEvents[Date],"&gt;="&amp;EOMONTH(K588,-1)+1,MobileEvents[Date],"&lt;="&amp;K588,MobileEvents[REGION],"Pee Dee")</f>
        <v>0</v>
      </c>
      <c r="P588" s="9">
        <f>COUNTIFS(MobileEvents[Date],"&gt;="&amp;EOMONTH(K588,-1)+1,MobileEvents[Date],"&lt;="&amp;K588,MobileEvents[MOBILE PROVIDER NAME],"Beaufort Memorial Mobile Wellness Unit")</f>
        <v>0</v>
      </c>
      <c r="Q588" s="9">
        <f>COUNTIFS(MobileEvents[Date],"&gt;="&amp;EOMONTH(K588,-1)+1,MobileEvents[Date],"&lt;="&amp;K588,MobileEvents[MOBILE PROVIDER NAME],"Clemson Rural Health")</f>
        <v>0</v>
      </c>
      <c r="R588" s="9">
        <f>COUNTIFS(MobileEvents[Date],"&gt;="&amp;EOMONTH(K588,-1)+1,MobileEvents[Date],"&lt;="&amp;K588,MobileEvents[MOBILE PROVIDER NAME],"Clemson Prisma PALSS")</f>
        <v>0</v>
      </c>
      <c r="S588" s="9">
        <f>COUNTIFS(MobileEvents[Date],"&gt;="&amp;EOMONTH(K588,-1)+1,MobileEvents[Date],"&lt;="&amp;K588,MobileEvents[MOBILE PROVIDER NAME],"Conway Medical Center")</f>
        <v>0</v>
      </c>
      <c r="T588" s="9">
        <f>COUNTIFS(MobileEvents[Date],"&gt;="&amp;EOMONTH(K588,-1)+1,MobileEvents[Date],"&lt;="&amp;K588,MobileEvents[MOBILE PROVIDER NAME],"Invision Diagnostics")</f>
        <v>0</v>
      </c>
      <c r="U588" s="9">
        <f>COUNTIFS(MobileEvents[Date],"&gt;="&amp;EOMONTH(K588,-1)+1,MobileEvents[Date],"&lt;="&amp;K588,MobileEvents[MOBILE PROVIDER NAME],"LMC")</f>
        <v>0</v>
      </c>
      <c r="V588" s="21">
        <f>COUNTIFS(MobileEvents[Date],"&gt;="&amp;EOMONTH(K588,-1)+1,MobileEvents[Date],"&lt;="&amp;K588,MobileEvents[MOBILE PROVIDER NAME],"McLeod Health")</f>
        <v>0</v>
      </c>
      <c r="W588" s="21">
        <f>COUNTIFS(MobileEvents[Date],"&gt;="&amp;EOMONTH(K588,-1)+1,MobileEvents[Date],"&lt;="&amp;K588,MobileEvents[MOBILE PROVIDER NAME],"MUSC Hollings")</f>
        <v>0</v>
      </c>
      <c r="X588" s="21">
        <f>COUNTIFS(MobileEvents[Date],"&gt;="&amp;EOMONTH(K588,-1)+1,MobileEvents[Date],"&lt;="&amp;K588,MobileEvents[MOBILE PROVIDER NAME],"MUSC Mobile Health")</f>
        <v>0</v>
      </c>
      <c r="Y588" s="21">
        <f>COUNTIFS(MobileEvents[Date],"&gt;="&amp;EOMONTH(K588,-1)+1,MobileEvents[Date],"&lt;="&amp;K588,MobileEvents[MOBILE PROVIDER NAME],"MUSC Orangeburg")</f>
        <v>0</v>
      </c>
      <c r="Z588" s="21">
        <f>COUNTIFS(MobileEvents[Date],"&gt;="&amp;EOMONTH(K588,-1)+1,MobileEvents[Date],"&lt;="&amp;K588,MobileEvents[MOBILE PROVIDER NAME],"Prisma")</f>
        <v>0</v>
      </c>
      <c r="AA588" s="21">
        <f>COUNTIFS(MobileEvents[Date],"&gt;="&amp;EOMONTH(K588,-1)+1,MobileEvents[Date],"&lt;="&amp;K588,MobileEvents[MOBILE PROVIDER NAME],"Prisma Upstate")</f>
        <v>0</v>
      </c>
      <c r="AB588" s="21">
        <f>COUNTIFS(MobileEvents[Date],"&gt;="&amp;EOMONTH(K588,-1)+1,MobileEvents[Date],"&lt;="&amp;K588,MobileEvents[MOBILE PROVIDER NAME],"Self-Regional")</f>
        <v>0</v>
      </c>
      <c r="AC588" s="21">
        <f>COUNTIFS(MobileEvents[Date],"&gt;="&amp;EOMONTH(K588,-1)+1,MobileEvents[Date],"&lt;="&amp;K588,MobileEvents[MOBILE PROVIDER NAME],"Spartanburg Regional")</f>
        <v>0</v>
      </c>
    </row>
    <row r="589" spans="1:29" customFormat="1" x14ac:dyDescent="0.2">
      <c r="A589" s="58">
        <v>45351</v>
      </c>
      <c r="B589" s="6" t="s">
        <v>1352</v>
      </c>
      <c r="C589" s="42" t="s">
        <v>66</v>
      </c>
      <c r="D589" s="42" t="s">
        <v>64</v>
      </c>
      <c r="E589" s="6" t="s">
        <v>39</v>
      </c>
      <c r="F589" s="6"/>
      <c r="G589" s="45">
        <v>7</v>
      </c>
      <c r="H589" s="6"/>
      <c r="I589" s="20"/>
      <c r="J589" s="48"/>
      <c r="K589" s="4">
        <v>47695</v>
      </c>
      <c r="L589" s="2">
        <f>COUNTIFS(MobileEvents[Date],"&gt;="&amp;EOMONTH(K589,-1)+1,MobileEvents[Date],"&lt;="&amp;K589,MobileEvents[REGION],"Upstate")</f>
        <v>0</v>
      </c>
      <c r="M589" s="23">
        <f>COUNTIFS(MobileEvents[Date],"&gt;="&amp;EOMONTH(K589,-1)+1,MobileEvents[Date],"&lt;="&amp;K589,MobileEvents[REGION],"Midlands")</f>
        <v>0</v>
      </c>
      <c r="N589" s="23">
        <f>COUNTIFS(MobileEvents[Date],"&gt;="&amp;EOMONTH(K589,-1)+1,MobileEvents[Date],"&lt;="&amp;K589,MobileEvents[REGION],"Lowcountry")</f>
        <v>0</v>
      </c>
      <c r="O589" s="23">
        <f>COUNTIFS(MobileEvents[Date],"&gt;="&amp;EOMONTH(K589,-1)+1,MobileEvents[Date],"&lt;="&amp;K589,MobileEvents[REGION],"Pee Dee")</f>
        <v>0</v>
      </c>
      <c r="P589" s="23">
        <f>COUNTIFS(MobileEvents[Date],"&gt;="&amp;EOMONTH(K589,-1)+1,MobileEvents[Date],"&lt;="&amp;K589,MobileEvents[MOBILE PROVIDER NAME],"Beaufort Memorial Mobile Wellness Unit")</f>
        <v>0</v>
      </c>
      <c r="Q589" s="23">
        <f>COUNTIFS(MobileEvents[Date],"&gt;="&amp;EOMONTH(K589,-1)+1,MobileEvents[Date],"&lt;="&amp;K589,MobileEvents[MOBILE PROVIDER NAME],"Clemson Rural Health")</f>
        <v>0</v>
      </c>
      <c r="R589" s="23">
        <f>COUNTIFS(MobileEvents[Date],"&gt;="&amp;EOMONTH(K589,-1)+1,MobileEvents[Date],"&lt;="&amp;K589,MobileEvents[MOBILE PROVIDER NAME],"Clemson Prisma PALSS")</f>
        <v>0</v>
      </c>
      <c r="S589" s="23">
        <f>COUNTIFS(MobileEvents[Date],"&gt;="&amp;EOMONTH(K589,-1)+1,MobileEvents[Date],"&lt;="&amp;K589,MobileEvents[MOBILE PROVIDER NAME],"Conway Medical Center")</f>
        <v>0</v>
      </c>
      <c r="T589" s="23">
        <f>COUNTIFS(MobileEvents[Date],"&gt;="&amp;EOMONTH(K589,-1)+1,MobileEvents[Date],"&lt;="&amp;K589,MobileEvents[MOBILE PROVIDER NAME],"Invision Diagnostics")</f>
        <v>0</v>
      </c>
      <c r="U589" s="23">
        <f>COUNTIFS(MobileEvents[Date],"&gt;="&amp;EOMONTH(K589,-1)+1,MobileEvents[Date],"&lt;="&amp;K589,MobileEvents[MOBILE PROVIDER NAME],"LMC")</f>
        <v>0</v>
      </c>
      <c r="V589">
        <f>COUNTIFS(MobileEvents[Date],"&gt;="&amp;EOMONTH(K589,-1)+1,MobileEvents[Date],"&lt;="&amp;K589,MobileEvents[MOBILE PROVIDER NAME],"McLeod Health")</f>
        <v>0</v>
      </c>
      <c r="W589">
        <f>COUNTIFS(MobileEvents[Date],"&gt;="&amp;EOMONTH(K589,-1)+1,MobileEvents[Date],"&lt;="&amp;K589,MobileEvents[MOBILE PROVIDER NAME],"MUSC Hollings")</f>
        <v>0</v>
      </c>
      <c r="X589">
        <f>COUNTIFS(MobileEvents[Date],"&gt;="&amp;EOMONTH(K589,-1)+1,MobileEvents[Date],"&lt;="&amp;K589,MobileEvents[MOBILE PROVIDER NAME],"MUSC Mobile Health")</f>
        <v>0</v>
      </c>
      <c r="Y589">
        <f>COUNTIFS(MobileEvents[Date],"&gt;="&amp;EOMONTH(K589,-1)+1,MobileEvents[Date],"&lt;="&amp;K589,MobileEvents[MOBILE PROVIDER NAME],"MUSC Orangeburg")</f>
        <v>0</v>
      </c>
      <c r="Z589">
        <f>COUNTIFS(MobileEvents[Date],"&gt;="&amp;EOMONTH(K589,-1)+1,MobileEvents[Date],"&lt;="&amp;K589,MobileEvents[MOBILE PROVIDER NAME],"Prisma")</f>
        <v>0</v>
      </c>
      <c r="AA589">
        <f>COUNTIFS(MobileEvents[Date],"&gt;="&amp;EOMONTH(K589,-1)+1,MobileEvents[Date],"&lt;="&amp;K589,MobileEvents[MOBILE PROVIDER NAME],"Prisma Upstate")</f>
        <v>0</v>
      </c>
      <c r="AB589">
        <f>COUNTIFS(MobileEvents[Date],"&gt;="&amp;EOMONTH(K589,-1)+1,MobileEvents[Date],"&lt;="&amp;K589,MobileEvents[MOBILE PROVIDER NAME],"Self-Regional")</f>
        <v>0</v>
      </c>
      <c r="AC589">
        <f>COUNTIFS(MobileEvents[Date],"&gt;="&amp;EOMONTH(K589,-1)+1,MobileEvents[Date],"&lt;="&amp;K589,MobileEvents[MOBILE PROVIDER NAME],"Spartanburg Regional")</f>
        <v>0</v>
      </c>
    </row>
    <row r="590" spans="1:29" customFormat="1" x14ac:dyDescent="0.2">
      <c r="A590" s="53">
        <v>45351</v>
      </c>
      <c r="B590" s="9" t="s">
        <v>1353</v>
      </c>
      <c r="C590" s="10" t="s">
        <v>30</v>
      </c>
      <c r="D590" s="10" t="s">
        <v>59</v>
      </c>
      <c r="E590" s="9" t="s">
        <v>29</v>
      </c>
      <c r="F590" s="9"/>
      <c r="G590" s="11">
        <v>5</v>
      </c>
      <c r="H590" s="9"/>
      <c r="I590" s="17"/>
      <c r="J590" s="18"/>
      <c r="K590" s="4">
        <v>47726</v>
      </c>
      <c r="L590" s="2">
        <f>COUNTIFS(MobileEvents[Date],"&gt;="&amp;EOMONTH(K590,-1)+1,MobileEvents[Date],"&lt;="&amp;K590,MobileEvents[REGION],"Upstate")</f>
        <v>0</v>
      </c>
      <c r="M590" s="23">
        <f>COUNTIFS(MobileEvents[Date],"&gt;="&amp;EOMONTH(K590,-1)+1,MobileEvents[Date],"&lt;="&amp;K590,MobileEvents[REGION],"Midlands")</f>
        <v>0</v>
      </c>
      <c r="N590" s="23">
        <f>COUNTIFS(MobileEvents[Date],"&gt;="&amp;EOMONTH(K590,-1)+1,MobileEvents[Date],"&lt;="&amp;K590,MobileEvents[REGION],"Lowcountry")</f>
        <v>0</v>
      </c>
      <c r="O590" s="23">
        <f>COUNTIFS(MobileEvents[Date],"&gt;="&amp;EOMONTH(K590,-1)+1,MobileEvents[Date],"&lt;="&amp;K590,MobileEvents[REGION],"Pee Dee")</f>
        <v>0</v>
      </c>
      <c r="P590" s="23">
        <f>COUNTIFS(MobileEvents[Date],"&gt;="&amp;EOMONTH(K590,-1)+1,MobileEvents[Date],"&lt;="&amp;K590,MobileEvents[MOBILE PROVIDER NAME],"Beaufort Memorial Mobile Wellness Unit")</f>
        <v>0</v>
      </c>
      <c r="Q590" s="23">
        <f>COUNTIFS(MobileEvents[Date],"&gt;="&amp;EOMONTH(K590,-1)+1,MobileEvents[Date],"&lt;="&amp;K590,MobileEvents[MOBILE PROVIDER NAME],"Clemson Rural Health")</f>
        <v>0</v>
      </c>
      <c r="R590" s="23">
        <f>COUNTIFS(MobileEvents[Date],"&gt;="&amp;EOMONTH(K590,-1)+1,MobileEvents[Date],"&lt;="&amp;K590,MobileEvents[MOBILE PROVIDER NAME],"Clemson Prisma PALSS")</f>
        <v>0</v>
      </c>
      <c r="S590" s="23">
        <f>COUNTIFS(MobileEvents[Date],"&gt;="&amp;EOMONTH(K590,-1)+1,MobileEvents[Date],"&lt;="&amp;K590,MobileEvents[MOBILE PROVIDER NAME],"Conway Medical Center")</f>
        <v>0</v>
      </c>
      <c r="T590" s="23">
        <f>COUNTIFS(MobileEvents[Date],"&gt;="&amp;EOMONTH(K590,-1)+1,MobileEvents[Date],"&lt;="&amp;K590,MobileEvents[MOBILE PROVIDER NAME],"Invision Diagnostics")</f>
        <v>0</v>
      </c>
      <c r="U590" s="23">
        <f>COUNTIFS(MobileEvents[Date],"&gt;="&amp;EOMONTH(K590,-1)+1,MobileEvents[Date],"&lt;="&amp;K590,MobileEvents[MOBILE PROVIDER NAME],"LMC")</f>
        <v>0</v>
      </c>
      <c r="V590">
        <f>COUNTIFS(MobileEvents[Date],"&gt;="&amp;EOMONTH(K590,-1)+1,MobileEvents[Date],"&lt;="&amp;K590,MobileEvents[MOBILE PROVIDER NAME],"McLeod Health")</f>
        <v>0</v>
      </c>
      <c r="W590">
        <f>COUNTIFS(MobileEvents[Date],"&gt;="&amp;EOMONTH(K590,-1)+1,MobileEvents[Date],"&lt;="&amp;K590,MobileEvents[MOBILE PROVIDER NAME],"MUSC Hollings")</f>
        <v>0</v>
      </c>
      <c r="X590">
        <f>COUNTIFS(MobileEvents[Date],"&gt;="&amp;EOMONTH(K590,-1)+1,MobileEvents[Date],"&lt;="&amp;K590,MobileEvents[MOBILE PROVIDER NAME],"MUSC Mobile Health")</f>
        <v>0</v>
      </c>
      <c r="Y590">
        <f>COUNTIFS(MobileEvents[Date],"&gt;="&amp;EOMONTH(K590,-1)+1,MobileEvents[Date],"&lt;="&amp;K590,MobileEvents[MOBILE PROVIDER NAME],"MUSC Orangeburg")</f>
        <v>0</v>
      </c>
      <c r="Z590">
        <f>COUNTIFS(MobileEvents[Date],"&gt;="&amp;EOMONTH(K590,-1)+1,MobileEvents[Date],"&lt;="&amp;K590,MobileEvents[MOBILE PROVIDER NAME],"Prisma")</f>
        <v>0</v>
      </c>
      <c r="AA590">
        <f>COUNTIFS(MobileEvents[Date],"&gt;="&amp;EOMONTH(K590,-1)+1,MobileEvents[Date],"&lt;="&amp;K590,MobileEvents[MOBILE PROVIDER NAME],"Prisma Upstate")</f>
        <v>0</v>
      </c>
      <c r="AB590">
        <f>COUNTIFS(MobileEvents[Date],"&gt;="&amp;EOMONTH(K590,-1)+1,MobileEvents[Date],"&lt;="&amp;K590,MobileEvents[MOBILE PROVIDER NAME],"Self-Regional")</f>
        <v>0</v>
      </c>
      <c r="AC590">
        <f>COUNTIFS(MobileEvents[Date],"&gt;="&amp;EOMONTH(K590,-1)+1,MobileEvents[Date],"&lt;="&amp;K590,MobileEvents[MOBILE PROVIDER NAME],"Spartanburg Regional")</f>
        <v>0</v>
      </c>
    </row>
    <row r="591" spans="1:29" customFormat="1" x14ac:dyDescent="0.2">
      <c r="A591" s="53">
        <v>45352</v>
      </c>
      <c r="B591" s="9" t="s">
        <v>1188</v>
      </c>
      <c r="C591" s="10" t="s">
        <v>46</v>
      </c>
      <c r="D591" s="10" t="s">
        <v>64</v>
      </c>
      <c r="E591" s="9" t="s">
        <v>20</v>
      </c>
      <c r="F591" s="9"/>
      <c r="G591" s="11">
        <v>5</v>
      </c>
      <c r="H591" s="9"/>
      <c r="I591" s="17"/>
      <c r="J591" s="18"/>
      <c r="K591" s="4">
        <v>47756</v>
      </c>
      <c r="L591" s="2">
        <f>COUNTIFS(MobileEvents[Date],"&gt;="&amp;EOMONTH(K591,-1)+1,MobileEvents[Date],"&lt;="&amp;K591,MobileEvents[REGION],"Upstate")</f>
        <v>0</v>
      </c>
      <c r="M591" s="23">
        <f>COUNTIFS(MobileEvents[Date],"&gt;="&amp;EOMONTH(K591,-1)+1,MobileEvents[Date],"&lt;="&amp;K591,MobileEvents[REGION],"Midlands")</f>
        <v>0</v>
      </c>
      <c r="N591" s="23">
        <f>COUNTIFS(MobileEvents[Date],"&gt;="&amp;EOMONTH(K591,-1)+1,MobileEvents[Date],"&lt;="&amp;K591,MobileEvents[REGION],"Lowcountry")</f>
        <v>0</v>
      </c>
      <c r="O591" s="23">
        <f>COUNTIFS(MobileEvents[Date],"&gt;="&amp;EOMONTH(K591,-1)+1,MobileEvents[Date],"&lt;="&amp;K591,MobileEvents[REGION],"Pee Dee")</f>
        <v>0</v>
      </c>
      <c r="P591" s="23">
        <f>COUNTIFS(MobileEvents[Date],"&gt;="&amp;EOMONTH(K591,-1)+1,MobileEvents[Date],"&lt;="&amp;K591,MobileEvents[MOBILE PROVIDER NAME],"Beaufort Memorial Mobile Wellness Unit")</f>
        <v>0</v>
      </c>
      <c r="Q591" s="23">
        <f>COUNTIFS(MobileEvents[Date],"&gt;="&amp;EOMONTH(K591,-1)+1,MobileEvents[Date],"&lt;="&amp;K591,MobileEvents[MOBILE PROVIDER NAME],"Clemson Rural Health")</f>
        <v>0</v>
      </c>
      <c r="R591" s="23">
        <f>COUNTIFS(MobileEvents[Date],"&gt;="&amp;EOMONTH(K591,-1)+1,MobileEvents[Date],"&lt;="&amp;K591,MobileEvents[MOBILE PROVIDER NAME],"Clemson Prisma PALSS")</f>
        <v>0</v>
      </c>
      <c r="S591" s="23">
        <f>COUNTIFS(MobileEvents[Date],"&gt;="&amp;EOMONTH(K591,-1)+1,MobileEvents[Date],"&lt;="&amp;K591,MobileEvents[MOBILE PROVIDER NAME],"Conway Medical Center")</f>
        <v>0</v>
      </c>
      <c r="T591" s="23">
        <f>COUNTIFS(MobileEvents[Date],"&gt;="&amp;EOMONTH(K591,-1)+1,MobileEvents[Date],"&lt;="&amp;K591,MobileEvents[MOBILE PROVIDER NAME],"Invision Diagnostics")</f>
        <v>0</v>
      </c>
      <c r="U591" s="23">
        <f>COUNTIFS(MobileEvents[Date],"&gt;="&amp;EOMONTH(K591,-1)+1,MobileEvents[Date],"&lt;="&amp;K591,MobileEvents[MOBILE PROVIDER NAME],"LMC")</f>
        <v>0</v>
      </c>
      <c r="V591">
        <f>COUNTIFS(MobileEvents[Date],"&gt;="&amp;EOMONTH(K591,-1)+1,MobileEvents[Date],"&lt;="&amp;K591,MobileEvents[MOBILE PROVIDER NAME],"McLeod Health")</f>
        <v>0</v>
      </c>
      <c r="W591">
        <f>COUNTIFS(MobileEvents[Date],"&gt;="&amp;EOMONTH(K591,-1)+1,MobileEvents[Date],"&lt;="&amp;K591,MobileEvents[MOBILE PROVIDER NAME],"MUSC Hollings")</f>
        <v>0</v>
      </c>
      <c r="X591">
        <f>COUNTIFS(MobileEvents[Date],"&gt;="&amp;EOMONTH(K591,-1)+1,MobileEvents[Date],"&lt;="&amp;K591,MobileEvents[MOBILE PROVIDER NAME],"MUSC Mobile Health")</f>
        <v>0</v>
      </c>
      <c r="Y591">
        <f>COUNTIFS(MobileEvents[Date],"&gt;="&amp;EOMONTH(K591,-1)+1,MobileEvents[Date],"&lt;="&amp;K591,MobileEvents[MOBILE PROVIDER NAME],"MUSC Orangeburg")</f>
        <v>0</v>
      </c>
      <c r="Z591">
        <f>COUNTIFS(MobileEvents[Date],"&gt;="&amp;EOMONTH(K591,-1)+1,MobileEvents[Date],"&lt;="&amp;K591,MobileEvents[MOBILE PROVIDER NAME],"Prisma")</f>
        <v>0</v>
      </c>
      <c r="AA591">
        <f>COUNTIFS(MobileEvents[Date],"&gt;="&amp;EOMONTH(K591,-1)+1,MobileEvents[Date],"&lt;="&amp;K591,MobileEvents[MOBILE PROVIDER NAME],"Prisma Upstate")</f>
        <v>0</v>
      </c>
      <c r="AB591">
        <f>COUNTIFS(MobileEvents[Date],"&gt;="&amp;EOMONTH(K591,-1)+1,MobileEvents[Date],"&lt;="&amp;K591,MobileEvents[MOBILE PROVIDER NAME],"Self-Regional")</f>
        <v>0</v>
      </c>
      <c r="AC591">
        <f>COUNTIFS(MobileEvents[Date],"&gt;="&amp;EOMONTH(K591,-1)+1,MobileEvents[Date],"&lt;="&amp;K591,MobileEvents[MOBILE PROVIDER NAME],"Spartanburg Regional")</f>
        <v>0</v>
      </c>
    </row>
    <row r="592" spans="1:29" customFormat="1" x14ac:dyDescent="0.2">
      <c r="A592" s="53">
        <v>45353</v>
      </c>
      <c r="B592" s="9" t="s">
        <v>1354</v>
      </c>
      <c r="C592" s="10" t="s">
        <v>79</v>
      </c>
      <c r="D592" s="10" t="s">
        <v>64</v>
      </c>
      <c r="E592" s="9" t="s">
        <v>20</v>
      </c>
      <c r="F592" s="9"/>
      <c r="G592" s="11">
        <v>20</v>
      </c>
      <c r="H592" s="9" t="s">
        <v>1222</v>
      </c>
      <c r="I592" s="17"/>
      <c r="J592" s="18"/>
      <c r="K592" s="4">
        <v>47787</v>
      </c>
      <c r="L592" s="2">
        <f>COUNTIFS(MobileEvents[Date],"&gt;="&amp;EOMONTH(K592,-1)+1,MobileEvents[Date],"&lt;="&amp;K592,MobileEvents[REGION],"Upstate")</f>
        <v>0</v>
      </c>
      <c r="M592" s="23">
        <f>COUNTIFS(MobileEvents[Date],"&gt;="&amp;EOMONTH(K592,-1)+1,MobileEvents[Date],"&lt;="&amp;K592,MobileEvents[REGION],"Midlands")</f>
        <v>0</v>
      </c>
      <c r="N592" s="23">
        <f>COUNTIFS(MobileEvents[Date],"&gt;="&amp;EOMONTH(K592,-1)+1,MobileEvents[Date],"&lt;="&amp;K592,MobileEvents[REGION],"Lowcountry")</f>
        <v>0</v>
      </c>
      <c r="O592" s="23">
        <f>COUNTIFS(MobileEvents[Date],"&gt;="&amp;EOMONTH(K592,-1)+1,MobileEvents[Date],"&lt;="&amp;K592,MobileEvents[REGION],"Pee Dee")</f>
        <v>0</v>
      </c>
      <c r="P592" s="23">
        <f>COUNTIFS(MobileEvents[Date],"&gt;="&amp;EOMONTH(K592,-1)+1,MobileEvents[Date],"&lt;="&amp;K592,MobileEvents[MOBILE PROVIDER NAME],"Beaufort Memorial Mobile Wellness Unit")</f>
        <v>0</v>
      </c>
      <c r="Q592" s="23">
        <f>COUNTIFS(MobileEvents[Date],"&gt;="&amp;EOMONTH(K592,-1)+1,MobileEvents[Date],"&lt;="&amp;K592,MobileEvents[MOBILE PROVIDER NAME],"Clemson Rural Health")</f>
        <v>0</v>
      </c>
      <c r="R592" s="23">
        <f>COUNTIFS(MobileEvents[Date],"&gt;="&amp;EOMONTH(K592,-1)+1,MobileEvents[Date],"&lt;="&amp;K592,MobileEvents[MOBILE PROVIDER NAME],"Clemson Prisma PALSS")</f>
        <v>0</v>
      </c>
      <c r="S592" s="23">
        <f>COUNTIFS(MobileEvents[Date],"&gt;="&amp;EOMONTH(K592,-1)+1,MobileEvents[Date],"&lt;="&amp;K592,MobileEvents[MOBILE PROVIDER NAME],"Conway Medical Center")</f>
        <v>0</v>
      </c>
      <c r="T592" s="23">
        <f>COUNTIFS(MobileEvents[Date],"&gt;="&amp;EOMONTH(K592,-1)+1,MobileEvents[Date],"&lt;="&amp;K592,MobileEvents[MOBILE PROVIDER NAME],"Invision Diagnostics")</f>
        <v>0</v>
      </c>
      <c r="U592" s="23">
        <f>COUNTIFS(MobileEvents[Date],"&gt;="&amp;EOMONTH(K592,-1)+1,MobileEvents[Date],"&lt;="&amp;K592,MobileEvents[MOBILE PROVIDER NAME],"LMC")</f>
        <v>0</v>
      </c>
      <c r="V592">
        <f>COUNTIFS(MobileEvents[Date],"&gt;="&amp;EOMONTH(K592,-1)+1,MobileEvents[Date],"&lt;="&amp;K592,MobileEvents[MOBILE PROVIDER NAME],"McLeod Health")</f>
        <v>0</v>
      </c>
      <c r="W592">
        <f>COUNTIFS(MobileEvents[Date],"&gt;="&amp;EOMONTH(K592,-1)+1,MobileEvents[Date],"&lt;="&amp;K592,MobileEvents[MOBILE PROVIDER NAME],"MUSC Hollings")</f>
        <v>0</v>
      </c>
      <c r="X592">
        <f>COUNTIFS(MobileEvents[Date],"&gt;="&amp;EOMONTH(K592,-1)+1,MobileEvents[Date],"&lt;="&amp;K592,MobileEvents[MOBILE PROVIDER NAME],"MUSC Mobile Health")</f>
        <v>0</v>
      </c>
      <c r="Y592">
        <f>COUNTIFS(MobileEvents[Date],"&gt;="&amp;EOMONTH(K592,-1)+1,MobileEvents[Date],"&lt;="&amp;K592,MobileEvents[MOBILE PROVIDER NAME],"MUSC Orangeburg")</f>
        <v>0</v>
      </c>
      <c r="Z592">
        <f>COUNTIFS(MobileEvents[Date],"&gt;="&amp;EOMONTH(K592,-1)+1,MobileEvents[Date],"&lt;="&amp;K592,MobileEvents[MOBILE PROVIDER NAME],"Prisma")</f>
        <v>0</v>
      </c>
      <c r="AA592">
        <f>COUNTIFS(MobileEvents[Date],"&gt;="&amp;EOMONTH(K592,-1)+1,MobileEvents[Date],"&lt;="&amp;K592,MobileEvents[MOBILE PROVIDER NAME],"Prisma Upstate")</f>
        <v>0</v>
      </c>
      <c r="AB592">
        <f>COUNTIFS(MobileEvents[Date],"&gt;="&amp;EOMONTH(K592,-1)+1,MobileEvents[Date],"&lt;="&amp;K592,MobileEvents[MOBILE PROVIDER NAME],"Self-Regional")</f>
        <v>0</v>
      </c>
      <c r="AC592">
        <f>COUNTIFS(MobileEvents[Date],"&gt;="&amp;EOMONTH(K592,-1)+1,MobileEvents[Date],"&lt;="&amp;K592,MobileEvents[MOBILE PROVIDER NAME],"Spartanburg Regional")</f>
        <v>0</v>
      </c>
    </row>
    <row r="593" spans="1:29" customFormat="1" x14ac:dyDescent="0.2">
      <c r="A593" s="53">
        <v>45355</v>
      </c>
      <c r="B593" s="9" t="s">
        <v>1188</v>
      </c>
      <c r="C593" s="10" t="s">
        <v>46</v>
      </c>
      <c r="D593" s="10" t="s">
        <v>64</v>
      </c>
      <c r="E593" s="9" t="s">
        <v>20</v>
      </c>
      <c r="F593" s="9"/>
      <c r="G593" s="11">
        <v>9</v>
      </c>
      <c r="H593" s="9"/>
      <c r="I593" s="17"/>
      <c r="J593" s="18"/>
      <c r="K593" s="4">
        <v>47817</v>
      </c>
      <c r="L593" s="2">
        <f>COUNTIFS(MobileEvents[Date],"&gt;="&amp;EOMONTH(K593,-1)+1,MobileEvents[Date],"&lt;="&amp;K593,MobileEvents[REGION],"Upstate")</f>
        <v>0</v>
      </c>
      <c r="M593" s="23">
        <f>COUNTIFS(MobileEvents[Date],"&gt;="&amp;EOMONTH(K593,-1)+1,MobileEvents[Date],"&lt;="&amp;K593,MobileEvents[REGION],"Midlands")</f>
        <v>0</v>
      </c>
      <c r="N593" s="23">
        <f>COUNTIFS(MobileEvents[Date],"&gt;="&amp;EOMONTH(K593,-1)+1,MobileEvents[Date],"&lt;="&amp;K593,MobileEvents[REGION],"Lowcountry")</f>
        <v>0</v>
      </c>
      <c r="O593" s="23">
        <f>COUNTIFS(MobileEvents[Date],"&gt;="&amp;EOMONTH(K593,-1)+1,MobileEvents[Date],"&lt;="&amp;K593,MobileEvents[REGION],"Pee Dee")</f>
        <v>0</v>
      </c>
      <c r="P593" s="23">
        <f>COUNTIFS(MobileEvents[Date],"&gt;="&amp;EOMONTH(K593,-1)+1,MobileEvents[Date],"&lt;="&amp;K593,MobileEvents[MOBILE PROVIDER NAME],"Beaufort Memorial Mobile Wellness Unit")</f>
        <v>0</v>
      </c>
      <c r="Q593" s="23">
        <f>COUNTIFS(MobileEvents[Date],"&gt;="&amp;EOMONTH(K593,-1)+1,MobileEvents[Date],"&lt;="&amp;K593,MobileEvents[MOBILE PROVIDER NAME],"Clemson Rural Health")</f>
        <v>0</v>
      </c>
      <c r="R593" s="23">
        <f>COUNTIFS(MobileEvents[Date],"&gt;="&amp;EOMONTH(K593,-1)+1,MobileEvents[Date],"&lt;="&amp;K593,MobileEvents[MOBILE PROVIDER NAME],"Clemson Prisma PALSS")</f>
        <v>0</v>
      </c>
      <c r="S593" s="23">
        <f>COUNTIFS(MobileEvents[Date],"&gt;="&amp;EOMONTH(K593,-1)+1,MobileEvents[Date],"&lt;="&amp;K593,MobileEvents[MOBILE PROVIDER NAME],"Conway Medical Center")</f>
        <v>0</v>
      </c>
      <c r="T593" s="23">
        <f>COUNTIFS(MobileEvents[Date],"&gt;="&amp;EOMONTH(K593,-1)+1,MobileEvents[Date],"&lt;="&amp;K593,MobileEvents[MOBILE PROVIDER NAME],"Invision Diagnostics")</f>
        <v>0</v>
      </c>
      <c r="U593" s="23">
        <f>COUNTIFS(MobileEvents[Date],"&gt;="&amp;EOMONTH(K593,-1)+1,MobileEvents[Date],"&lt;="&amp;K593,MobileEvents[MOBILE PROVIDER NAME],"LMC")</f>
        <v>0</v>
      </c>
      <c r="V593">
        <f>COUNTIFS(MobileEvents[Date],"&gt;="&amp;EOMONTH(K593,-1)+1,MobileEvents[Date],"&lt;="&amp;K593,MobileEvents[MOBILE PROVIDER NAME],"McLeod Health")</f>
        <v>0</v>
      </c>
      <c r="W593">
        <f>COUNTIFS(MobileEvents[Date],"&gt;="&amp;EOMONTH(K593,-1)+1,MobileEvents[Date],"&lt;="&amp;K593,MobileEvents[MOBILE PROVIDER NAME],"MUSC Hollings")</f>
        <v>0</v>
      </c>
      <c r="X593">
        <f>COUNTIFS(MobileEvents[Date],"&gt;="&amp;EOMONTH(K593,-1)+1,MobileEvents[Date],"&lt;="&amp;K593,MobileEvents[MOBILE PROVIDER NAME],"MUSC Mobile Health")</f>
        <v>0</v>
      </c>
      <c r="Y593">
        <f>COUNTIFS(MobileEvents[Date],"&gt;="&amp;EOMONTH(K593,-1)+1,MobileEvents[Date],"&lt;="&amp;K593,MobileEvents[MOBILE PROVIDER NAME],"MUSC Orangeburg")</f>
        <v>0</v>
      </c>
      <c r="Z593">
        <f>COUNTIFS(MobileEvents[Date],"&gt;="&amp;EOMONTH(K593,-1)+1,MobileEvents[Date],"&lt;="&amp;K593,MobileEvents[MOBILE PROVIDER NAME],"Prisma")</f>
        <v>0</v>
      </c>
      <c r="AA593">
        <f>COUNTIFS(MobileEvents[Date],"&gt;="&amp;EOMONTH(K593,-1)+1,MobileEvents[Date],"&lt;="&amp;K593,MobileEvents[MOBILE PROVIDER NAME],"Prisma Upstate")</f>
        <v>0</v>
      </c>
      <c r="AB593">
        <f>COUNTIFS(MobileEvents[Date],"&gt;="&amp;EOMONTH(K593,-1)+1,MobileEvents[Date],"&lt;="&amp;K593,MobileEvents[MOBILE PROVIDER NAME],"Self-Regional")</f>
        <v>0</v>
      </c>
      <c r="AC593">
        <f>COUNTIFS(MobileEvents[Date],"&gt;="&amp;EOMONTH(K593,-1)+1,MobileEvents[Date],"&lt;="&amp;K593,MobileEvents[MOBILE PROVIDER NAME],"Spartanburg Regional")</f>
        <v>0</v>
      </c>
    </row>
    <row r="594" spans="1:29" customFormat="1" ht="16" x14ac:dyDescent="0.2">
      <c r="A594" s="53">
        <v>45355</v>
      </c>
      <c r="B594" s="14" t="s">
        <v>1159</v>
      </c>
      <c r="C594" s="10" t="s">
        <v>45</v>
      </c>
      <c r="D594" s="10" t="s">
        <v>64</v>
      </c>
      <c r="E594" s="9" t="s">
        <v>39</v>
      </c>
      <c r="F594" s="9"/>
      <c r="G594" s="11">
        <v>4</v>
      </c>
      <c r="H594" s="9"/>
      <c r="I594" s="17"/>
      <c r="J594" s="18"/>
      <c r="K594" s="4">
        <v>47848</v>
      </c>
      <c r="L594" s="2">
        <f>COUNTIFS(MobileEvents[Date],"&gt;="&amp;EOMONTH(K594,-1)+1,MobileEvents[Date],"&lt;="&amp;K594,MobileEvents[REGION],"Upstate")</f>
        <v>0</v>
      </c>
      <c r="M594" s="23">
        <f>COUNTIFS(MobileEvents[Date],"&gt;="&amp;EOMONTH(K594,-1)+1,MobileEvents[Date],"&lt;="&amp;K594,MobileEvents[REGION],"Midlands")</f>
        <v>0</v>
      </c>
      <c r="N594" s="23">
        <f>COUNTIFS(MobileEvents[Date],"&gt;="&amp;EOMONTH(K594,-1)+1,MobileEvents[Date],"&lt;="&amp;K594,MobileEvents[REGION],"Lowcountry")</f>
        <v>0</v>
      </c>
      <c r="O594" s="23">
        <f>COUNTIFS(MobileEvents[Date],"&gt;="&amp;EOMONTH(K594,-1)+1,MobileEvents[Date],"&lt;="&amp;K594,MobileEvents[REGION],"Pee Dee")</f>
        <v>0</v>
      </c>
      <c r="P594" s="23">
        <f>COUNTIFS(MobileEvents[Date],"&gt;="&amp;EOMONTH(K594,-1)+1,MobileEvents[Date],"&lt;="&amp;K594,MobileEvents[MOBILE PROVIDER NAME],"Beaufort Memorial Mobile Wellness Unit")</f>
        <v>0</v>
      </c>
      <c r="Q594" s="23">
        <f>COUNTIFS(MobileEvents[Date],"&gt;="&amp;EOMONTH(K594,-1)+1,MobileEvents[Date],"&lt;="&amp;K594,MobileEvents[MOBILE PROVIDER NAME],"Clemson Rural Health")</f>
        <v>0</v>
      </c>
      <c r="R594" s="23">
        <f>COUNTIFS(MobileEvents[Date],"&gt;="&amp;EOMONTH(K594,-1)+1,MobileEvents[Date],"&lt;="&amp;K594,MobileEvents[MOBILE PROVIDER NAME],"Clemson Prisma PALSS")</f>
        <v>0</v>
      </c>
      <c r="S594" s="23">
        <f>COUNTIFS(MobileEvents[Date],"&gt;="&amp;EOMONTH(K594,-1)+1,MobileEvents[Date],"&lt;="&amp;K594,MobileEvents[MOBILE PROVIDER NAME],"Conway Medical Center")</f>
        <v>0</v>
      </c>
      <c r="T594" s="23">
        <f>COUNTIFS(MobileEvents[Date],"&gt;="&amp;EOMONTH(K594,-1)+1,MobileEvents[Date],"&lt;="&amp;K594,MobileEvents[MOBILE PROVIDER NAME],"Invision Diagnostics")</f>
        <v>0</v>
      </c>
      <c r="U594" s="23">
        <f>COUNTIFS(MobileEvents[Date],"&gt;="&amp;EOMONTH(K594,-1)+1,MobileEvents[Date],"&lt;="&amp;K594,MobileEvents[MOBILE PROVIDER NAME],"LMC")</f>
        <v>0</v>
      </c>
      <c r="V594">
        <f>COUNTIFS(MobileEvents[Date],"&gt;="&amp;EOMONTH(K594,-1)+1,MobileEvents[Date],"&lt;="&amp;K594,MobileEvents[MOBILE PROVIDER NAME],"McLeod Health")</f>
        <v>0</v>
      </c>
      <c r="W594">
        <f>COUNTIFS(MobileEvents[Date],"&gt;="&amp;EOMONTH(K594,-1)+1,MobileEvents[Date],"&lt;="&amp;K594,MobileEvents[MOBILE PROVIDER NAME],"MUSC Hollings")</f>
        <v>0</v>
      </c>
      <c r="X594">
        <f>COUNTIFS(MobileEvents[Date],"&gt;="&amp;EOMONTH(K594,-1)+1,MobileEvents[Date],"&lt;="&amp;K594,MobileEvents[MOBILE PROVIDER NAME],"MUSC Mobile Health")</f>
        <v>0</v>
      </c>
      <c r="Y594">
        <f>COUNTIFS(MobileEvents[Date],"&gt;="&amp;EOMONTH(K594,-1)+1,MobileEvents[Date],"&lt;="&amp;K594,MobileEvents[MOBILE PROVIDER NAME],"MUSC Orangeburg")</f>
        <v>0</v>
      </c>
      <c r="Z594">
        <f>COUNTIFS(MobileEvents[Date],"&gt;="&amp;EOMONTH(K594,-1)+1,MobileEvents[Date],"&lt;="&amp;K594,MobileEvents[MOBILE PROVIDER NAME],"Prisma")</f>
        <v>0</v>
      </c>
      <c r="AA594">
        <f>COUNTIFS(MobileEvents[Date],"&gt;="&amp;EOMONTH(K594,-1)+1,MobileEvents[Date],"&lt;="&amp;K594,MobileEvents[MOBILE PROVIDER NAME],"Prisma Upstate")</f>
        <v>0</v>
      </c>
      <c r="AB594">
        <f>COUNTIFS(MobileEvents[Date],"&gt;="&amp;EOMONTH(K594,-1)+1,MobileEvents[Date],"&lt;="&amp;K594,MobileEvents[MOBILE PROVIDER NAME],"Self-Regional")</f>
        <v>0</v>
      </c>
      <c r="AC594">
        <f>COUNTIFS(MobileEvents[Date],"&gt;="&amp;EOMONTH(K594,-1)+1,MobileEvents[Date],"&lt;="&amp;K594,MobileEvents[MOBILE PROVIDER NAME],"Spartanburg Regional")</f>
        <v>0</v>
      </c>
    </row>
    <row r="595" spans="1:29" customFormat="1" ht="16" x14ac:dyDescent="0.2">
      <c r="A595" s="53">
        <v>45358</v>
      </c>
      <c r="B595" s="14" t="s">
        <v>1179</v>
      </c>
      <c r="C595" s="10" t="s">
        <v>50</v>
      </c>
      <c r="D595" s="10" t="s">
        <v>77</v>
      </c>
      <c r="E595" s="9" t="s">
        <v>39</v>
      </c>
      <c r="F595" s="9"/>
      <c r="G595" s="11">
        <v>4</v>
      </c>
      <c r="H595" s="9"/>
      <c r="I595" s="17"/>
      <c r="J595" s="18"/>
      <c r="K595" s="4">
        <v>47879</v>
      </c>
      <c r="L595" s="2">
        <f>COUNTIFS(MobileEvents[Date],"&gt;="&amp;EOMONTH(K595,-1)+1,MobileEvents[Date],"&lt;="&amp;K595,MobileEvents[REGION],"Upstate")</f>
        <v>0</v>
      </c>
      <c r="M595" s="23">
        <f>COUNTIFS(MobileEvents[Date],"&gt;="&amp;EOMONTH(K595,-1)+1,MobileEvents[Date],"&lt;="&amp;K595,MobileEvents[REGION],"Midlands")</f>
        <v>0</v>
      </c>
      <c r="N595" s="23">
        <f>COUNTIFS(MobileEvents[Date],"&gt;="&amp;EOMONTH(K595,-1)+1,MobileEvents[Date],"&lt;="&amp;K595,MobileEvents[REGION],"Lowcountry")</f>
        <v>0</v>
      </c>
      <c r="O595" s="23">
        <f>COUNTIFS(MobileEvents[Date],"&gt;="&amp;EOMONTH(K595,-1)+1,MobileEvents[Date],"&lt;="&amp;K595,MobileEvents[REGION],"Pee Dee")</f>
        <v>0</v>
      </c>
      <c r="P595" s="23">
        <f>COUNTIFS(MobileEvents[Date],"&gt;="&amp;EOMONTH(K595,-1)+1,MobileEvents[Date],"&lt;="&amp;K595,MobileEvents[MOBILE PROVIDER NAME],"Beaufort Memorial Mobile Wellness Unit")</f>
        <v>0</v>
      </c>
      <c r="Q595" s="23">
        <f>COUNTIFS(MobileEvents[Date],"&gt;="&amp;EOMONTH(K595,-1)+1,MobileEvents[Date],"&lt;="&amp;K595,MobileEvents[MOBILE PROVIDER NAME],"Clemson Rural Health")</f>
        <v>0</v>
      </c>
      <c r="R595" s="23">
        <f>COUNTIFS(MobileEvents[Date],"&gt;="&amp;EOMONTH(K595,-1)+1,MobileEvents[Date],"&lt;="&amp;K595,MobileEvents[MOBILE PROVIDER NAME],"Clemson Prisma PALSS")</f>
        <v>0</v>
      </c>
      <c r="S595" s="23">
        <f>COUNTIFS(MobileEvents[Date],"&gt;="&amp;EOMONTH(K595,-1)+1,MobileEvents[Date],"&lt;="&amp;K595,MobileEvents[MOBILE PROVIDER NAME],"Conway Medical Center")</f>
        <v>0</v>
      </c>
      <c r="T595" s="23">
        <f>COUNTIFS(MobileEvents[Date],"&gt;="&amp;EOMONTH(K595,-1)+1,MobileEvents[Date],"&lt;="&amp;K595,MobileEvents[MOBILE PROVIDER NAME],"Invision Diagnostics")</f>
        <v>0</v>
      </c>
      <c r="U595" s="23">
        <f>COUNTIFS(MobileEvents[Date],"&gt;="&amp;EOMONTH(K595,-1)+1,MobileEvents[Date],"&lt;="&amp;K595,MobileEvents[MOBILE PROVIDER NAME],"LMC")</f>
        <v>0</v>
      </c>
      <c r="V595">
        <f>COUNTIFS(MobileEvents[Date],"&gt;="&amp;EOMONTH(K595,-1)+1,MobileEvents[Date],"&lt;="&amp;K595,MobileEvents[MOBILE PROVIDER NAME],"McLeod Health")</f>
        <v>0</v>
      </c>
      <c r="W595">
        <f>COUNTIFS(MobileEvents[Date],"&gt;="&amp;EOMONTH(K595,-1)+1,MobileEvents[Date],"&lt;="&amp;K595,MobileEvents[MOBILE PROVIDER NAME],"MUSC Hollings")</f>
        <v>0</v>
      </c>
      <c r="X595">
        <f>COUNTIFS(MobileEvents[Date],"&gt;="&amp;EOMONTH(K595,-1)+1,MobileEvents[Date],"&lt;="&amp;K595,MobileEvents[MOBILE PROVIDER NAME],"MUSC Mobile Health")</f>
        <v>0</v>
      </c>
      <c r="Y595">
        <f>COUNTIFS(MobileEvents[Date],"&gt;="&amp;EOMONTH(K595,-1)+1,MobileEvents[Date],"&lt;="&amp;K595,MobileEvents[MOBILE PROVIDER NAME],"MUSC Orangeburg")</f>
        <v>0</v>
      </c>
      <c r="Z595">
        <f>COUNTIFS(MobileEvents[Date],"&gt;="&amp;EOMONTH(K595,-1)+1,MobileEvents[Date],"&lt;="&amp;K595,MobileEvents[MOBILE PROVIDER NAME],"Prisma")</f>
        <v>0</v>
      </c>
      <c r="AA595">
        <f>COUNTIFS(MobileEvents[Date],"&gt;="&amp;EOMONTH(K595,-1)+1,MobileEvents[Date],"&lt;="&amp;K595,MobileEvents[MOBILE PROVIDER NAME],"Prisma Upstate")</f>
        <v>0</v>
      </c>
      <c r="AB595">
        <f>COUNTIFS(MobileEvents[Date],"&gt;="&amp;EOMONTH(K595,-1)+1,MobileEvents[Date],"&lt;="&amp;K595,MobileEvents[MOBILE PROVIDER NAME],"Self-Regional")</f>
        <v>0</v>
      </c>
      <c r="AC595">
        <f>COUNTIFS(MobileEvents[Date],"&gt;="&amp;EOMONTH(K595,-1)+1,MobileEvents[Date],"&lt;="&amp;K595,MobileEvents[MOBILE PROVIDER NAME],"Spartanburg Regional")</f>
        <v>0</v>
      </c>
    </row>
    <row r="596" spans="1:29" customFormat="1" ht="16" x14ac:dyDescent="0.2">
      <c r="A596" s="53">
        <v>45359</v>
      </c>
      <c r="B596" s="14" t="s">
        <v>1162</v>
      </c>
      <c r="C596" s="10" t="s">
        <v>56</v>
      </c>
      <c r="D596" s="10" t="s">
        <v>77</v>
      </c>
      <c r="E596" s="9" t="s">
        <v>39</v>
      </c>
      <c r="F596" s="9"/>
      <c r="G596" s="11">
        <v>8</v>
      </c>
      <c r="H596" s="9"/>
      <c r="I596" s="17"/>
      <c r="J596" s="18"/>
      <c r="K596" s="4">
        <v>47907</v>
      </c>
      <c r="L596" s="2">
        <f>COUNTIFS(MobileEvents[Date],"&gt;="&amp;EOMONTH(K596,-1)+1,MobileEvents[Date],"&lt;="&amp;K596,MobileEvents[REGION],"Upstate")</f>
        <v>0</v>
      </c>
      <c r="M596" s="23">
        <f>COUNTIFS(MobileEvents[Date],"&gt;="&amp;EOMONTH(K596,-1)+1,MobileEvents[Date],"&lt;="&amp;K596,MobileEvents[REGION],"Midlands")</f>
        <v>0</v>
      </c>
      <c r="N596" s="23">
        <f>COUNTIFS(MobileEvents[Date],"&gt;="&amp;EOMONTH(K596,-1)+1,MobileEvents[Date],"&lt;="&amp;K596,MobileEvents[REGION],"Lowcountry")</f>
        <v>0</v>
      </c>
      <c r="O596" s="23">
        <f>COUNTIFS(MobileEvents[Date],"&gt;="&amp;EOMONTH(K596,-1)+1,MobileEvents[Date],"&lt;="&amp;K596,MobileEvents[REGION],"Pee Dee")</f>
        <v>0</v>
      </c>
      <c r="P596" s="23">
        <f>COUNTIFS(MobileEvents[Date],"&gt;="&amp;EOMONTH(K596,-1)+1,MobileEvents[Date],"&lt;="&amp;K596,MobileEvents[MOBILE PROVIDER NAME],"Beaufort Memorial Mobile Wellness Unit")</f>
        <v>0</v>
      </c>
      <c r="Q596" s="23">
        <f>COUNTIFS(MobileEvents[Date],"&gt;="&amp;EOMONTH(K596,-1)+1,MobileEvents[Date],"&lt;="&amp;K596,MobileEvents[MOBILE PROVIDER NAME],"Clemson Rural Health")</f>
        <v>0</v>
      </c>
      <c r="R596" s="23">
        <f>COUNTIFS(MobileEvents[Date],"&gt;="&amp;EOMONTH(K596,-1)+1,MobileEvents[Date],"&lt;="&amp;K596,MobileEvents[MOBILE PROVIDER NAME],"Clemson Prisma PALSS")</f>
        <v>0</v>
      </c>
      <c r="S596" s="23">
        <f>COUNTIFS(MobileEvents[Date],"&gt;="&amp;EOMONTH(K596,-1)+1,MobileEvents[Date],"&lt;="&amp;K596,MobileEvents[MOBILE PROVIDER NAME],"Conway Medical Center")</f>
        <v>0</v>
      </c>
      <c r="T596" s="23">
        <f>COUNTIFS(MobileEvents[Date],"&gt;="&amp;EOMONTH(K596,-1)+1,MobileEvents[Date],"&lt;="&amp;K596,MobileEvents[MOBILE PROVIDER NAME],"Invision Diagnostics")</f>
        <v>0</v>
      </c>
      <c r="U596" s="23">
        <f>COUNTIFS(MobileEvents[Date],"&gt;="&amp;EOMONTH(K596,-1)+1,MobileEvents[Date],"&lt;="&amp;K596,MobileEvents[MOBILE PROVIDER NAME],"LMC")</f>
        <v>0</v>
      </c>
      <c r="V596">
        <f>COUNTIFS(MobileEvents[Date],"&gt;="&amp;EOMONTH(K596,-1)+1,MobileEvents[Date],"&lt;="&amp;K596,MobileEvents[MOBILE PROVIDER NAME],"McLeod Health")</f>
        <v>0</v>
      </c>
      <c r="W596">
        <f>COUNTIFS(MobileEvents[Date],"&gt;="&amp;EOMONTH(K596,-1)+1,MobileEvents[Date],"&lt;="&amp;K596,MobileEvents[MOBILE PROVIDER NAME],"MUSC Hollings")</f>
        <v>0</v>
      </c>
      <c r="X596">
        <f>COUNTIFS(MobileEvents[Date],"&gt;="&amp;EOMONTH(K596,-1)+1,MobileEvents[Date],"&lt;="&amp;K596,MobileEvents[MOBILE PROVIDER NAME],"MUSC Mobile Health")</f>
        <v>0</v>
      </c>
      <c r="Y596">
        <f>COUNTIFS(MobileEvents[Date],"&gt;="&amp;EOMONTH(K596,-1)+1,MobileEvents[Date],"&lt;="&amp;K596,MobileEvents[MOBILE PROVIDER NAME],"MUSC Orangeburg")</f>
        <v>0</v>
      </c>
      <c r="Z596">
        <f>COUNTIFS(MobileEvents[Date],"&gt;="&amp;EOMONTH(K596,-1)+1,MobileEvents[Date],"&lt;="&amp;K596,MobileEvents[MOBILE PROVIDER NAME],"Prisma")</f>
        <v>0</v>
      </c>
      <c r="AA596">
        <f>COUNTIFS(MobileEvents[Date],"&gt;="&amp;EOMONTH(K596,-1)+1,MobileEvents[Date],"&lt;="&amp;K596,MobileEvents[MOBILE PROVIDER NAME],"Prisma Upstate")</f>
        <v>0</v>
      </c>
      <c r="AB596">
        <f>COUNTIFS(MobileEvents[Date],"&gt;="&amp;EOMONTH(K596,-1)+1,MobileEvents[Date],"&lt;="&amp;K596,MobileEvents[MOBILE PROVIDER NAME],"Self-Regional")</f>
        <v>0</v>
      </c>
      <c r="AC596">
        <f>COUNTIFS(MobileEvents[Date],"&gt;="&amp;EOMONTH(K596,-1)+1,MobileEvents[Date],"&lt;="&amp;K596,MobileEvents[MOBILE PROVIDER NAME],"Spartanburg Regional")</f>
        <v>0</v>
      </c>
    </row>
    <row r="597" spans="1:29" customFormat="1" x14ac:dyDescent="0.2">
      <c r="A597" s="53">
        <v>45359</v>
      </c>
      <c r="B597" s="9" t="s">
        <v>1188</v>
      </c>
      <c r="C597" s="10" t="s">
        <v>46</v>
      </c>
      <c r="D597" s="10" t="s">
        <v>64</v>
      </c>
      <c r="E597" s="9" t="s">
        <v>20</v>
      </c>
      <c r="F597" s="9"/>
      <c r="G597" s="11">
        <v>8</v>
      </c>
      <c r="H597" s="9"/>
      <c r="I597" s="17"/>
      <c r="J597" s="18"/>
      <c r="K597" s="4">
        <v>47938</v>
      </c>
      <c r="L597" s="2">
        <f>COUNTIFS(MobileEvents[Date],"&gt;="&amp;EOMONTH(K597,-1)+1,MobileEvents[Date],"&lt;="&amp;K597,MobileEvents[REGION],"Upstate")</f>
        <v>0</v>
      </c>
      <c r="M597" s="23">
        <f>COUNTIFS(MobileEvents[Date],"&gt;="&amp;EOMONTH(K597,-1)+1,MobileEvents[Date],"&lt;="&amp;K597,MobileEvents[REGION],"Midlands")</f>
        <v>0</v>
      </c>
      <c r="N597" s="23">
        <f>COUNTIFS(MobileEvents[Date],"&gt;="&amp;EOMONTH(K597,-1)+1,MobileEvents[Date],"&lt;="&amp;K597,MobileEvents[REGION],"Lowcountry")</f>
        <v>0</v>
      </c>
      <c r="O597" s="23">
        <f>COUNTIFS(MobileEvents[Date],"&gt;="&amp;EOMONTH(K597,-1)+1,MobileEvents[Date],"&lt;="&amp;K597,MobileEvents[REGION],"Pee Dee")</f>
        <v>0</v>
      </c>
      <c r="P597" s="23">
        <f>COUNTIFS(MobileEvents[Date],"&gt;="&amp;EOMONTH(K597,-1)+1,MobileEvents[Date],"&lt;="&amp;K597,MobileEvents[MOBILE PROVIDER NAME],"Beaufort Memorial Mobile Wellness Unit")</f>
        <v>0</v>
      </c>
      <c r="Q597" s="23">
        <f>COUNTIFS(MobileEvents[Date],"&gt;="&amp;EOMONTH(K597,-1)+1,MobileEvents[Date],"&lt;="&amp;K597,MobileEvents[MOBILE PROVIDER NAME],"Clemson Rural Health")</f>
        <v>0</v>
      </c>
      <c r="R597" s="23">
        <f>COUNTIFS(MobileEvents[Date],"&gt;="&amp;EOMONTH(K597,-1)+1,MobileEvents[Date],"&lt;="&amp;K597,MobileEvents[MOBILE PROVIDER NAME],"Clemson Prisma PALSS")</f>
        <v>0</v>
      </c>
      <c r="S597" s="23">
        <f>COUNTIFS(MobileEvents[Date],"&gt;="&amp;EOMONTH(K597,-1)+1,MobileEvents[Date],"&lt;="&amp;K597,MobileEvents[MOBILE PROVIDER NAME],"Conway Medical Center")</f>
        <v>0</v>
      </c>
      <c r="T597" s="23">
        <f>COUNTIFS(MobileEvents[Date],"&gt;="&amp;EOMONTH(K597,-1)+1,MobileEvents[Date],"&lt;="&amp;K597,MobileEvents[MOBILE PROVIDER NAME],"Invision Diagnostics")</f>
        <v>0</v>
      </c>
      <c r="U597" s="23">
        <f>COUNTIFS(MobileEvents[Date],"&gt;="&amp;EOMONTH(K597,-1)+1,MobileEvents[Date],"&lt;="&amp;K597,MobileEvents[MOBILE PROVIDER NAME],"LMC")</f>
        <v>0</v>
      </c>
      <c r="V597">
        <f>COUNTIFS(MobileEvents[Date],"&gt;="&amp;EOMONTH(K597,-1)+1,MobileEvents[Date],"&lt;="&amp;K597,MobileEvents[MOBILE PROVIDER NAME],"McLeod Health")</f>
        <v>0</v>
      </c>
      <c r="W597">
        <f>COUNTIFS(MobileEvents[Date],"&gt;="&amp;EOMONTH(K597,-1)+1,MobileEvents[Date],"&lt;="&amp;K597,MobileEvents[MOBILE PROVIDER NAME],"MUSC Hollings")</f>
        <v>0</v>
      </c>
      <c r="X597">
        <f>COUNTIFS(MobileEvents[Date],"&gt;="&amp;EOMONTH(K597,-1)+1,MobileEvents[Date],"&lt;="&amp;K597,MobileEvents[MOBILE PROVIDER NAME],"MUSC Mobile Health")</f>
        <v>0</v>
      </c>
      <c r="Y597">
        <f>COUNTIFS(MobileEvents[Date],"&gt;="&amp;EOMONTH(K597,-1)+1,MobileEvents[Date],"&lt;="&amp;K597,MobileEvents[MOBILE PROVIDER NAME],"MUSC Orangeburg")</f>
        <v>0</v>
      </c>
      <c r="Z597">
        <f>COUNTIFS(MobileEvents[Date],"&gt;="&amp;EOMONTH(K597,-1)+1,MobileEvents[Date],"&lt;="&amp;K597,MobileEvents[MOBILE PROVIDER NAME],"Prisma")</f>
        <v>0</v>
      </c>
      <c r="AA597">
        <f>COUNTIFS(MobileEvents[Date],"&gt;="&amp;EOMONTH(K597,-1)+1,MobileEvents[Date],"&lt;="&amp;K597,MobileEvents[MOBILE PROVIDER NAME],"Prisma Upstate")</f>
        <v>0</v>
      </c>
      <c r="AB597">
        <f>COUNTIFS(MobileEvents[Date],"&gt;="&amp;EOMONTH(K597,-1)+1,MobileEvents[Date],"&lt;="&amp;K597,MobileEvents[MOBILE PROVIDER NAME],"Self-Regional")</f>
        <v>0</v>
      </c>
      <c r="AC597">
        <f>COUNTIFS(MobileEvents[Date],"&gt;="&amp;EOMONTH(K597,-1)+1,MobileEvents[Date],"&lt;="&amp;K597,MobileEvents[MOBILE PROVIDER NAME],"Spartanburg Regional")</f>
        <v>0</v>
      </c>
    </row>
    <row r="598" spans="1:29" customFormat="1" x14ac:dyDescent="0.2">
      <c r="A598" s="53">
        <v>45362</v>
      </c>
      <c r="B598" s="9" t="s">
        <v>1159</v>
      </c>
      <c r="C598" s="10" t="s">
        <v>45</v>
      </c>
      <c r="D598" s="10" t="s">
        <v>64</v>
      </c>
      <c r="E598" s="9" t="s">
        <v>39</v>
      </c>
      <c r="F598" s="9"/>
      <c r="G598" s="11">
        <v>7</v>
      </c>
      <c r="H598" s="9"/>
      <c r="I598" s="17"/>
      <c r="J598" s="18"/>
      <c r="K598" s="4">
        <v>47968</v>
      </c>
      <c r="L598" s="2">
        <f>COUNTIFS(MobileEvents[Date],"&gt;="&amp;EOMONTH(K598,-1)+1,MobileEvents[Date],"&lt;="&amp;K598,MobileEvents[REGION],"Upstate")</f>
        <v>0</v>
      </c>
      <c r="M598" s="23">
        <f>COUNTIFS(MobileEvents[Date],"&gt;="&amp;EOMONTH(K598,-1)+1,MobileEvents[Date],"&lt;="&amp;K598,MobileEvents[REGION],"Midlands")</f>
        <v>0</v>
      </c>
      <c r="N598" s="23">
        <f>COUNTIFS(MobileEvents[Date],"&gt;="&amp;EOMONTH(K598,-1)+1,MobileEvents[Date],"&lt;="&amp;K598,MobileEvents[REGION],"Lowcountry")</f>
        <v>0</v>
      </c>
      <c r="O598" s="23">
        <f>COUNTIFS(MobileEvents[Date],"&gt;="&amp;EOMONTH(K598,-1)+1,MobileEvents[Date],"&lt;="&amp;K598,MobileEvents[REGION],"Pee Dee")</f>
        <v>0</v>
      </c>
      <c r="P598" s="23">
        <f>COUNTIFS(MobileEvents[Date],"&gt;="&amp;EOMONTH(K598,-1)+1,MobileEvents[Date],"&lt;="&amp;K598,MobileEvents[MOBILE PROVIDER NAME],"Beaufort Memorial Mobile Wellness Unit")</f>
        <v>0</v>
      </c>
      <c r="Q598" s="23">
        <f>COUNTIFS(MobileEvents[Date],"&gt;="&amp;EOMONTH(K598,-1)+1,MobileEvents[Date],"&lt;="&amp;K598,MobileEvents[MOBILE PROVIDER NAME],"Clemson Rural Health")</f>
        <v>0</v>
      </c>
      <c r="R598" s="23">
        <f>COUNTIFS(MobileEvents[Date],"&gt;="&amp;EOMONTH(K598,-1)+1,MobileEvents[Date],"&lt;="&amp;K598,MobileEvents[MOBILE PROVIDER NAME],"Clemson Prisma PALSS")</f>
        <v>0</v>
      </c>
      <c r="S598" s="23">
        <f>COUNTIFS(MobileEvents[Date],"&gt;="&amp;EOMONTH(K598,-1)+1,MobileEvents[Date],"&lt;="&amp;K598,MobileEvents[MOBILE PROVIDER NAME],"Conway Medical Center")</f>
        <v>0</v>
      </c>
      <c r="T598" s="23">
        <f>COUNTIFS(MobileEvents[Date],"&gt;="&amp;EOMONTH(K598,-1)+1,MobileEvents[Date],"&lt;="&amp;K598,MobileEvents[MOBILE PROVIDER NAME],"Invision Diagnostics")</f>
        <v>0</v>
      </c>
      <c r="U598" s="23">
        <f>COUNTIFS(MobileEvents[Date],"&gt;="&amp;EOMONTH(K598,-1)+1,MobileEvents[Date],"&lt;="&amp;K598,MobileEvents[MOBILE PROVIDER NAME],"LMC")</f>
        <v>0</v>
      </c>
      <c r="V598">
        <f>COUNTIFS(MobileEvents[Date],"&gt;="&amp;EOMONTH(K598,-1)+1,MobileEvents[Date],"&lt;="&amp;K598,MobileEvents[MOBILE PROVIDER NAME],"McLeod Health")</f>
        <v>0</v>
      </c>
      <c r="W598">
        <f>COUNTIFS(MobileEvents[Date],"&gt;="&amp;EOMONTH(K598,-1)+1,MobileEvents[Date],"&lt;="&amp;K598,MobileEvents[MOBILE PROVIDER NAME],"MUSC Hollings")</f>
        <v>0</v>
      </c>
      <c r="X598">
        <f>COUNTIFS(MobileEvents[Date],"&gt;="&amp;EOMONTH(K598,-1)+1,MobileEvents[Date],"&lt;="&amp;K598,MobileEvents[MOBILE PROVIDER NAME],"MUSC Mobile Health")</f>
        <v>0</v>
      </c>
      <c r="Y598">
        <f>COUNTIFS(MobileEvents[Date],"&gt;="&amp;EOMONTH(K598,-1)+1,MobileEvents[Date],"&lt;="&amp;K598,MobileEvents[MOBILE PROVIDER NAME],"MUSC Orangeburg")</f>
        <v>0</v>
      </c>
      <c r="Z598">
        <f>COUNTIFS(MobileEvents[Date],"&gt;="&amp;EOMONTH(K598,-1)+1,MobileEvents[Date],"&lt;="&amp;K598,MobileEvents[MOBILE PROVIDER NAME],"Prisma")</f>
        <v>0</v>
      </c>
      <c r="AA598">
        <f>COUNTIFS(MobileEvents[Date],"&gt;="&amp;EOMONTH(K598,-1)+1,MobileEvents[Date],"&lt;="&amp;K598,MobileEvents[MOBILE PROVIDER NAME],"Prisma Upstate")</f>
        <v>0</v>
      </c>
      <c r="AB598">
        <f>COUNTIFS(MobileEvents[Date],"&gt;="&amp;EOMONTH(K598,-1)+1,MobileEvents[Date],"&lt;="&amp;K598,MobileEvents[MOBILE PROVIDER NAME],"Self-Regional")</f>
        <v>0</v>
      </c>
      <c r="AC598">
        <f>COUNTIFS(MobileEvents[Date],"&gt;="&amp;EOMONTH(K598,-1)+1,MobileEvents[Date],"&lt;="&amp;K598,MobileEvents[MOBILE PROVIDER NAME],"Spartanburg Regional")</f>
        <v>0</v>
      </c>
    </row>
    <row r="599" spans="1:29" customFormat="1" x14ac:dyDescent="0.2">
      <c r="A599" s="53">
        <v>45362</v>
      </c>
      <c r="B599" s="9" t="s">
        <v>1355</v>
      </c>
      <c r="C599" s="10" t="s">
        <v>49</v>
      </c>
      <c r="D599" s="10" t="s">
        <v>77</v>
      </c>
      <c r="E599" s="9" t="s">
        <v>20</v>
      </c>
      <c r="F599" s="9"/>
      <c r="G599" s="11">
        <v>14</v>
      </c>
      <c r="H599" s="9"/>
      <c r="I599" s="17"/>
      <c r="J599" s="18"/>
      <c r="K599" s="4">
        <v>47999</v>
      </c>
      <c r="L599" s="2">
        <f>COUNTIFS(MobileEvents[Date],"&gt;="&amp;EOMONTH(K599,-1)+1,MobileEvents[Date],"&lt;="&amp;K599,MobileEvents[REGION],"Upstate")</f>
        <v>0</v>
      </c>
      <c r="M599" s="23">
        <f>COUNTIFS(MobileEvents[Date],"&gt;="&amp;EOMONTH(K599,-1)+1,MobileEvents[Date],"&lt;="&amp;K599,MobileEvents[REGION],"Midlands")</f>
        <v>0</v>
      </c>
      <c r="N599" s="23">
        <f>COUNTIFS(MobileEvents[Date],"&gt;="&amp;EOMONTH(K599,-1)+1,MobileEvents[Date],"&lt;="&amp;K599,MobileEvents[REGION],"Lowcountry")</f>
        <v>0</v>
      </c>
      <c r="O599" s="23">
        <f>COUNTIFS(MobileEvents[Date],"&gt;="&amp;EOMONTH(K599,-1)+1,MobileEvents[Date],"&lt;="&amp;K599,MobileEvents[REGION],"Pee Dee")</f>
        <v>0</v>
      </c>
      <c r="P599" s="23">
        <f>COUNTIFS(MobileEvents[Date],"&gt;="&amp;EOMONTH(K599,-1)+1,MobileEvents[Date],"&lt;="&amp;K599,MobileEvents[MOBILE PROVIDER NAME],"Beaufort Memorial Mobile Wellness Unit")</f>
        <v>0</v>
      </c>
      <c r="Q599" s="23">
        <f>COUNTIFS(MobileEvents[Date],"&gt;="&amp;EOMONTH(K599,-1)+1,MobileEvents[Date],"&lt;="&amp;K599,MobileEvents[MOBILE PROVIDER NAME],"Clemson Rural Health")</f>
        <v>0</v>
      </c>
      <c r="R599" s="23">
        <f>COUNTIFS(MobileEvents[Date],"&gt;="&amp;EOMONTH(K599,-1)+1,MobileEvents[Date],"&lt;="&amp;K599,MobileEvents[MOBILE PROVIDER NAME],"Clemson Prisma PALSS")</f>
        <v>0</v>
      </c>
      <c r="S599" s="23">
        <f>COUNTIFS(MobileEvents[Date],"&gt;="&amp;EOMONTH(K599,-1)+1,MobileEvents[Date],"&lt;="&amp;K599,MobileEvents[MOBILE PROVIDER NAME],"Conway Medical Center")</f>
        <v>0</v>
      </c>
      <c r="T599" s="23">
        <f>COUNTIFS(MobileEvents[Date],"&gt;="&amp;EOMONTH(K599,-1)+1,MobileEvents[Date],"&lt;="&amp;K599,MobileEvents[MOBILE PROVIDER NAME],"Invision Diagnostics")</f>
        <v>0</v>
      </c>
      <c r="U599" s="23">
        <f>COUNTIFS(MobileEvents[Date],"&gt;="&amp;EOMONTH(K599,-1)+1,MobileEvents[Date],"&lt;="&amp;K599,MobileEvents[MOBILE PROVIDER NAME],"LMC")</f>
        <v>0</v>
      </c>
      <c r="V599">
        <f>COUNTIFS(MobileEvents[Date],"&gt;="&amp;EOMONTH(K599,-1)+1,MobileEvents[Date],"&lt;="&amp;K599,MobileEvents[MOBILE PROVIDER NAME],"McLeod Health")</f>
        <v>0</v>
      </c>
      <c r="W599">
        <f>COUNTIFS(MobileEvents[Date],"&gt;="&amp;EOMONTH(K599,-1)+1,MobileEvents[Date],"&lt;="&amp;K599,MobileEvents[MOBILE PROVIDER NAME],"MUSC Hollings")</f>
        <v>0</v>
      </c>
      <c r="X599">
        <f>COUNTIFS(MobileEvents[Date],"&gt;="&amp;EOMONTH(K599,-1)+1,MobileEvents[Date],"&lt;="&amp;K599,MobileEvents[MOBILE PROVIDER NAME],"MUSC Mobile Health")</f>
        <v>0</v>
      </c>
      <c r="Y599">
        <f>COUNTIFS(MobileEvents[Date],"&gt;="&amp;EOMONTH(K599,-1)+1,MobileEvents[Date],"&lt;="&amp;K599,MobileEvents[MOBILE PROVIDER NAME],"MUSC Orangeburg")</f>
        <v>0</v>
      </c>
      <c r="Z599">
        <f>COUNTIFS(MobileEvents[Date],"&gt;="&amp;EOMONTH(K599,-1)+1,MobileEvents[Date],"&lt;="&amp;K599,MobileEvents[MOBILE PROVIDER NAME],"Prisma")</f>
        <v>0</v>
      </c>
      <c r="AA599">
        <f>COUNTIFS(MobileEvents[Date],"&gt;="&amp;EOMONTH(K599,-1)+1,MobileEvents[Date],"&lt;="&amp;K599,MobileEvents[MOBILE PROVIDER NAME],"Prisma Upstate")</f>
        <v>0</v>
      </c>
      <c r="AB599">
        <f>COUNTIFS(MobileEvents[Date],"&gt;="&amp;EOMONTH(K599,-1)+1,MobileEvents[Date],"&lt;="&amp;K599,MobileEvents[MOBILE PROVIDER NAME],"Self-Regional")</f>
        <v>0</v>
      </c>
      <c r="AC599">
        <f>COUNTIFS(MobileEvents[Date],"&gt;="&amp;EOMONTH(K599,-1)+1,MobileEvents[Date],"&lt;="&amp;K599,MobileEvents[MOBILE PROVIDER NAME],"Spartanburg Regional")</f>
        <v>0</v>
      </c>
    </row>
    <row r="600" spans="1:29" customFormat="1" x14ac:dyDescent="0.2">
      <c r="A600" s="53">
        <v>45363</v>
      </c>
      <c r="B600" s="9" t="s">
        <v>1161</v>
      </c>
      <c r="C600" s="10" t="s">
        <v>3</v>
      </c>
      <c r="D600" s="10" t="s">
        <v>77</v>
      </c>
      <c r="E600" s="9" t="s">
        <v>39</v>
      </c>
      <c r="F600" s="9"/>
      <c r="G600" s="11">
        <v>2</v>
      </c>
      <c r="H600" s="9"/>
      <c r="I600" s="17"/>
      <c r="J600" s="18"/>
      <c r="K600" s="4">
        <v>48029</v>
      </c>
      <c r="L600" s="2">
        <f>COUNTIFS(MobileEvents[Date],"&gt;="&amp;EOMONTH(K600,-1)+1,MobileEvents[Date],"&lt;="&amp;K600,MobileEvents[REGION],"Upstate")</f>
        <v>0</v>
      </c>
      <c r="M600" s="23">
        <f>COUNTIFS(MobileEvents[Date],"&gt;="&amp;EOMONTH(K600,-1)+1,MobileEvents[Date],"&lt;="&amp;K600,MobileEvents[REGION],"Midlands")</f>
        <v>0</v>
      </c>
      <c r="N600" s="23">
        <f>COUNTIFS(MobileEvents[Date],"&gt;="&amp;EOMONTH(K600,-1)+1,MobileEvents[Date],"&lt;="&amp;K600,MobileEvents[REGION],"Lowcountry")</f>
        <v>0</v>
      </c>
      <c r="O600" s="23">
        <f>COUNTIFS(MobileEvents[Date],"&gt;="&amp;EOMONTH(K600,-1)+1,MobileEvents[Date],"&lt;="&amp;K600,MobileEvents[REGION],"Pee Dee")</f>
        <v>0</v>
      </c>
      <c r="P600" s="23">
        <f>COUNTIFS(MobileEvents[Date],"&gt;="&amp;EOMONTH(K600,-1)+1,MobileEvents[Date],"&lt;="&amp;K600,MobileEvents[MOBILE PROVIDER NAME],"Beaufort Memorial Mobile Wellness Unit")</f>
        <v>0</v>
      </c>
      <c r="Q600" s="23">
        <f>COUNTIFS(MobileEvents[Date],"&gt;="&amp;EOMONTH(K600,-1)+1,MobileEvents[Date],"&lt;="&amp;K600,MobileEvents[MOBILE PROVIDER NAME],"Clemson Rural Health")</f>
        <v>0</v>
      </c>
      <c r="R600" s="23">
        <f>COUNTIFS(MobileEvents[Date],"&gt;="&amp;EOMONTH(K600,-1)+1,MobileEvents[Date],"&lt;="&amp;K600,MobileEvents[MOBILE PROVIDER NAME],"Clemson Prisma PALSS")</f>
        <v>0</v>
      </c>
      <c r="S600" s="23">
        <f>COUNTIFS(MobileEvents[Date],"&gt;="&amp;EOMONTH(K600,-1)+1,MobileEvents[Date],"&lt;="&amp;K600,MobileEvents[MOBILE PROVIDER NAME],"Conway Medical Center")</f>
        <v>0</v>
      </c>
      <c r="T600" s="23">
        <f>COUNTIFS(MobileEvents[Date],"&gt;="&amp;EOMONTH(K600,-1)+1,MobileEvents[Date],"&lt;="&amp;K600,MobileEvents[MOBILE PROVIDER NAME],"Invision Diagnostics")</f>
        <v>0</v>
      </c>
      <c r="U600" s="23">
        <f>COUNTIFS(MobileEvents[Date],"&gt;="&amp;EOMONTH(K600,-1)+1,MobileEvents[Date],"&lt;="&amp;K600,MobileEvents[MOBILE PROVIDER NAME],"LMC")</f>
        <v>0</v>
      </c>
      <c r="V600">
        <f>COUNTIFS(MobileEvents[Date],"&gt;="&amp;EOMONTH(K600,-1)+1,MobileEvents[Date],"&lt;="&amp;K600,MobileEvents[MOBILE PROVIDER NAME],"McLeod Health")</f>
        <v>0</v>
      </c>
      <c r="W600">
        <f>COUNTIFS(MobileEvents[Date],"&gt;="&amp;EOMONTH(K600,-1)+1,MobileEvents[Date],"&lt;="&amp;K600,MobileEvents[MOBILE PROVIDER NAME],"MUSC Hollings")</f>
        <v>0</v>
      </c>
      <c r="X600">
        <f>COUNTIFS(MobileEvents[Date],"&gt;="&amp;EOMONTH(K600,-1)+1,MobileEvents[Date],"&lt;="&amp;K600,MobileEvents[MOBILE PROVIDER NAME],"MUSC Mobile Health")</f>
        <v>0</v>
      </c>
      <c r="Y600">
        <f>COUNTIFS(MobileEvents[Date],"&gt;="&amp;EOMONTH(K600,-1)+1,MobileEvents[Date],"&lt;="&amp;K600,MobileEvents[MOBILE PROVIDER NAME],"MUSC Orangeburg")</f>
        <v>0</v>
      </c>
      <c r="Z600">
        <f>COUNTIFS(MobileEvents[Date],"&gt;="&amp;EOMONTH(K600,-1)+1,MobileEvents[Date],"&lt;="&amp;K600,MobileEvents[MOBILE PROVIDER NAME],"Prisma")</f>
        <v>0</v>
      </c>
      <c r="AA600">
        <f>COUNTIFS(MobileEvents[Date],"&gt;="&amp;EOMONTH(K600,-1)+1,MobileEvents[Date],"&lt;="&amp;K600,MobileEvents[MOBILE PROVIDER NAME],"Prisma Upstate")</f>
        <v>0</v>
      </c>
      <c r="AB600">
        <f>COUNTIFS(MobileEvents[Date],"&gt;="&amp;EOMONTH(K600,-1)+1,MobileEvents[Date],"&lt;="&amp;K600,MobileEvents[MOBILE PROVIDER NAME],"Self-Regional")</f>
        <v>0</v>
      </c>
      <c r="AC600">
        <f>COUNTIFS(MobileEvents[Date],"&gt;="&amp;EOMONTH(K600,-1)+1,MobileEvents[Date],"&lt;="&amp;K600,MobileEvents[MOBILE PROVIDER NAME],"Spartanburg Regional")</f>
        <v>0</v>
      </c>
    </row>
    <row r="601" spans="1:29" customFormat="1" x14ac:dyDescent="0.2">
      <c r="A601" s="53">
        <v>45366</v>
      </c>
      <c r="B601" s="9" t="s">
        <v>1356</v>
      </c>
      <c r="C601" s="10" t="s">
        <v>46</v>
      </c>
      <c r="D601" s="10" t="s">
        <v>64</v>
      </c>
      <c r="E601" s="9" t="s">
        <v>20</v>
      </c>
      <c r="F601" s="9"/>
      <c r="G601" s="11">
        <v>17</v>
      </c>
      <c r="H601" s="9" t="s">
        <v>1222</v>
      </c>
      <c r="I601" s="17"/>
      <c r="J601" s="18"/>
      <c r="K601" s="4">
        <v>48060</v>
      </c>
      <c r="L601" s="2">
        <f>COUNTIFS(MobileEvents[Date],"&gt;="&amp;EOMONTH(K601,-1)+1,MobileEvents[Date],"&lt;="&amp;K601,MobileEvents[REGION],"Upstate")</f>
        <v>0</v>
      </c>
      <c r="M601" s="23">
        <f>COUNTIFS(MobileEvents[Date],"&gt;="&amp;EOMONTH(K601,-1)+1,MobileEvents[Date],"&lt;="&amp;K601,MobileEvents[REGION],"Midlands")</f>
        <v>0</v>
      </c>
      <c r="N601" s="23">
        <f>COUNTIFS(MobileEvents[Date],"&gt;="&amp;EOMONTH(K601,-1)+1,MobileEvents[Date],"&lt;="&amp;K601,MobileEvents[REGION],"Lowcountry")</f>
        <v>0</v>
      </c>
      <c r="O601" s="23">
        <f>COUNTIFS(MobileEvents[Date],"&gt;="&amp;EOMONTH(K601,-1)+1,MobileEvents[Date],"&lt;="&amp;K601,MobileEvents[REGION],"Pee Dee")</f>
        <v>0</v>
      </c>
      <c r="P601" s="23">
        <f>COUNTIFS(MobileEvents[Date],"&gt;="&amp;EOMONTH(K601,-1)+1,MobileEvents[Date],"&lt;="&amp;K601,MobileEvents[MOBILE PROVIDER NAME],"Beaufort Memorial Mobile Wellness Unit")</f>
        <v>0</v>
      </c>
      <c r="Q601" s="23">
        <f>COUNTIFS(MobileEvents[Date],"&gt;="&amp;EOMONTH(K601,-1)+1,MobileEvents[Date],"&lt;="&amp;K601,MobileEvents[MOBILE PROVIDER NAME],"Clemson Rural Health")</f>
        <v>0</v>
      </c>
      <c r="R601" s="23">
        <f>COUNTIFS(MobileEvents[Date],"&gt;="&amp;EOMONTH(K601,-1)+1,MobileEvents[Date],"&lt;="&amp;K601,MobileEvents[MOBILE PROVIDER NAME],"Clemson Prisma PALSS")</f>
        <v>0</v>
      </c>
      <c r="S601" s="23">
        <f>COUNTIFS(MobileEvents[Date],"&gt;="&amp;EOMONTH(K601,-1)+1,MobileEvents[Date],"&lt;="&amp;K601,MobileEvents[MOBILE PROVIDER NAME],"Conway Medical Center")</f>
        <v>0</v>
      </c>
      <c r="T601" s="23">
        <f>COUNTIFS(MobileEvents[Date],"&gt;="&amp;EOMONTH(K601,-1)+1,MobileEvents[Date],"&lt;="&amp;K601,MobileEvents[MOBILE PROVIDER NAME],"Invision Diagnostics")</f>
        <v>0</v>
      </c>
      <c r="U601" s="23">
        <f>COUNTIFS(MobileEvents[Date],"&gt;="&amp;EOMONTH(K601,-1)+1,MobileEvents[Date],"&lt;="&amp;K601,MobileEvents[MOBILE PROVIDER NAME],"LMC")</f>
        <v>0</v>
      </c>
      <c r="V601">
        <f>COUNTIFS(MobileEvents[Date],"&gt;="&amp;EOMONTH(K601,-1)+1,MobileEvents[Date],"&lt;="&amp;K601,MobileEvents[MOBILE PROVIDER NAME],"McLeod Health")</f>
        <v>0</v>
      </c>
      <c r="W601">
        <f>COUNTIFS(MobileEvents[Date],"&gt;="&amp;EOMONTH(K601,-1)+1,MobileEvents[Date],"&lt;="&amp;K601,MobileEvents[MOBILE PROVIDER NAME],"MUSC Hollings")</f>
        <v>0</v>
      </c>
      <c r="X601">
        <f>COUNTIFS(MobileEvents[Date],"&gt;="&amp;EOMONTH(K601,-1)+1,MobileEvents[Date],"&lt;="&amp;K601,MobileEvents[MOBILE PROVIDER NAME],"MUSC Mobile Health")</f>
        <v>0</v>
      </c>
      <c r="Y601">
        <f>COUNTIFS(MobileEvents[Date],"&gt;="&amp;EOMONTH(K601,-1)+1,MobileEvents[Date],"&lt;="&amp;K601,MobileEvents[MOBILE PROVIDER NAME],"MUSC Orangeburg")</f>
        <v>0</v>
      </c>
      <c r="Z601">
        <f>COUNTIFS(MobileEvents[Date],"&gt;="&amp;EOMONTH(K601,-1)+1,MobileEvents[Date],"&lt;="&amp;K601,MobileEvents[MOBILE PROVIDER NAME],"Prisma")</f>
        <v>0</v>
      </c>
      <c r="AA601">
        <f>COUNTIFS(MobileEvents[Date],"&gt;="&amp;EOMONTH(K601,-1)+1,MobileEvents[Date],"&lt;="&amp;K601,MobileEvents[MOBILE PROVIDER NAME],"Prisma Upstate")</f>
        <v>0</v>
      </c>
      <c r="AB601">
        <f>COUNTIFS(MobileEvents[Date],"&gt;="&amp;EOMONTH(K601,-1)+1,MobileEvents[Date],"&lt;="&amp;K601,MobileEvents[MOBILE PROVIDER NAME],"Self-Regional")</f>
        <v>0</v>
      </c>
      <c r="AC601">
        <f>COUNTIFS(MobileEvents[Date],"&gt;="&amp;EOMONTH(K601,-1)+1,MobileEvents[Date],"&lt;="&amp;K601,MobileEvents[MOBILE PROVIDER NAME],"Spartanburg Regional")</f>
        <v>0</v>
      </c>
    </row>
    <row r="602" spans="1:29" customFormat="1" x14ac:dyDescent="0.2">
      <c r="A602" s="53">
        <v>45369</v>
      </c>
      <c r="B602" s="9" t="s">
        <v>1159</v>
      </c>
      <c r="C602" s="10" t="s">
        <v>45</v>
      </c>
      <c r="D602" s="10" t="s">
        <v>64</v>
      </c>
      <c r="E602" s="9" t="s">
        <v>39</v>
      </c>
      <c r="F602" s="9"/>
      <c r="G602" s="11">
        <v>7</v>
      </c>
      <c r="H602" s="9"/>
      <c r="I602" s="17"/>
      <c r="J602" s="18"/>
      <c r="K602" s="4">
        <v>48091</v>
      </c>
      <c r="L602" s="2">
        <f>COUNTIFS(MobileEvents[Date],"&gt;="&amp;EOMONTH(K602,-1)+1,MobileEvents[Date],"&lt;="&amp;K602,MobileEvents[REGION],"Upstate")</f>
        <v>0</v>
      </c>
      <c r="M602" s="23">
        <f>COUNTIFS(MobileEvents[Date],"&gt;="&amp;EOMONTH(K602,-1)+1,MobileEvents[Date],"&lt;="&amp;K602,MobileEvents[REGION],"Midlands")</f>
        <v>0</v>
      </c>
      <c r="N602" s="23">
        <f>COUNTIFS(MobileEvents[Date],"&gt;="&amp;EOMONTH(K602,-1)+1,MobileEvents[Date],"&lt;="&amp;K602,MobileEvents[REGION],"Lowcountry")</f>
        <v>0</v>
      </c>
      <c r="O602" s="23">
        <f>COUNTIFS(MobileEvents[Date],"&gt;="&amp;EOMONTH(K602,-1)+1,MobileEvents[Date],"&lt;="&amp;K602,MobileEvents[REGION],"Pee Dee")</f>
        <v>0</v>
      </c>
      <c r="P602" s="23">
        <f>COUNTIFS(MobileEvents[Date],"&gt;="&amp;EOMONTH(K602,-1)+1,MobileEvents[Date],"&lt;="&amp;K602,MobileEvents[MOBILE PROVIDER NAME],"Beaufort Memorial Mobile Wellness Unit")</f>
        <v>0</v>
      </c>
      <c r="Q602" s="23">
        <f>COUNTIFS(MobileEvents[Date],"&gt;="&amp;EOMONTH(K602,-1)+1,MobileEvents[Date],"&lt;="&amp;K602,MobileEvents[MOBILE PROVIDER NAME],"Clemson Rural Health")</f>
        <v>0</v>
      </c>
      <c r="R602" s="23">
        <f>COUNTIFS(MobileEvents[Date],"&gt;="&amp;EOMONTH(K602,-1)+1,MobileEvents[Date],"&lt;="&amp;K602,MobileEvents[MOBILE PROVIDER NAME],"Clemson Prisma PALSS")</f>
        <v>0</v>
      </c>
      <c r="S602" s="23">
        <f>COUNTIFS(MobileEvents[Date],"&gt;="&amp;EOMONTH(K602,-1)+1,MobileEvents[Date],"&lt;="&amp;K602,MobileEvents[MOBILE PROVIDER NAME],"Conway Medical Center")</f>
        <v>0</v>
      </c>
      <c r="T602" s="23">
        <f>COUNTIFS(MobileEvents[Date],"&gt;="&amp;EOMONTH(K602,-1)+1,MobileEvents[Date],"&lt;="&amp;K602,MobileEvents[MOBILE PROVIDER NAME],"Invision Diagnostics")</f>
        <v>0</v>
      </c>
      <c r="U602" s="23">
        <f>COUNTIFS(MobileEvents[Date],"&gt;="&amp;EOMONTH(K602,-1)+1,MobileEvents[Date],"&lt;="&amp;K602,MobileEvents[MOBILE PROVIDER NAME],"LMC")</f>
        <v>0</v>
      </c>
      <c r="V602">
        <f>COUNTIFS(MobileEvents[Date],"&gt;="&amp;EOMONTH(K602,-1)+1,MobileEvents[Date],"&lt;="&amp;K602,MobileEvents[MOBILE PROVIDER NAME],"McLeod Health")</f>
        <v>0</v>
      </c>
      <c r="W602">
        <f>COUNTIFS(MobileEvents[Date],"&gt;="&amp;EOMONTH(K602,-1)+1,MobileEvents[Date],"&lt;="&amp;K602,MobileEvents[MOBILE PROVIDER NAME],"MUSC Hollings")</f>
        <v>0</v>
      </c>
      <c r="X602">
        <f>COUNTIFS(MobileEvents[Date],"&gt;="&amp;EOMONTH(K602,-1)+1,MobileEvents[Date],"&lt;="&amp;K602,MobileEvents[MOBILE PROVIDER NAME],"MUSC Mobile Health")</f>
        <v>0</v>
      </c>
      <c r="Y602">
        <f>COUNTIFS(MobileEvents[Date],"&gt;="&amp;EOMONTH(K602,-1)+1,MobileEvents[Date],"&lt;="&amp;K602,MobileEvents[MOBILE PROVIDER NAME],"MUSC Orangeburg")</f>
        <v>0</v>
      </c>
      <c r="Z602">
        <f>COUNTIFS(MobileEvents[Date],"&gt;="&amp;EOMONTH(K602,-1)+1,MobileEvents[Date],"&lt;="&amp;K602,MobileEvents[MOBILE PROVIDER NAME],"Prisma")</f>
        <v>0</v>
      </c>
      <c r="AA602">
        <f>COUNTIFS(MobileEvents[Date],"&gt;="&amp;EOMONTH(K602,-1)+1,MobileEvents[Date],"&lt;="&amp;K602,MobileEvents[MOBILE PROVIDER NAME],"Prisma Upstate")</f>
        <v>0</v>
      </c>
      <c r="AB602">
        <f>COUNTIFS(MobileEvents[Date],"&gt;="&amp;EOMONTH(K602,-1)+1,MobileEvents[Date],"&lt;="&amp;K602,MobileEvents[MOBILE PROVIDER NAME],"Self-Regional")</f>
        <v>0</v>
      </c>
      <c r="AC602">
        <f>COUNTIFS(MobileEvents[Date],"&gt;="&amp;EOMONTH(K602,-1)+1,MobileEvents[Date],"&lt;="&amp;K602,MobileEvents[MOBILE PROVIDER NAME],"Spartanburg Regional")</f>
        <v>0</v>
      </c>
    </row>
    <row r="603" spans="1:29" customFormat="1" x14ac:dyDescent="0.2">
      <c r="A603" s="59">
        <v>45369</v>
      </c>
      <c r="B603" s="13" t="s">
        <v>1188</v>
      </c>
      <c r="C603" s="32" t="s">
        <v>46</v>
      </c>
      <c r="D603" s="32" t="s">
        <v>64</v>
      </c>
      <c r="E603" s="13" t="s">
        <v>20</v>
      </c>
      <c r="F603" s="13"/>
      <c r="G603" s="40">
        <v>15</v>
      </c>
      <c r="H603" s="13"/>
      <c r="I603" s="19"/>
      <c r="J603" s="41"/>
      <c r="K603" s="4">
        <v>48121</v>
      </c>
      <c r="L603" s="2">
        <f>COUNTIFS(MobileEvents[Date],"&gt;="&amp;EOMONTH(K603,-1)+1,MobileEvents[Date],"&lt;="&amp;K603,MobileEvents[REGION],"Upstate")</f>
        <v>0</v>
      </c>
      <c r="M603" s="23">
        <f>COUNTIFS(MobileEvents[Date],"&gt;="&amp;EOMONTH(K603,-1)+1,MobileEvents[Date],"&lt;="&amp;K603,MobileEvents[REGION],"Midlands")</f>
        <v>0</v>
      </c>
      <c r="N603" s="23">
        <f>COUNTIFS(MobileEvents[Date],"&gt;="&amp;EOMONTH(K603,-1)+1,MobileEvents[Date],"&lt;="&amp;K603,MobileEvents[REGION],"Lowcountry")</f>
        <v>0</v>
      </c>
      <c r="O603" s="23">
        <f>COUNTIFS(MobileEvents[Date],"&gt;="&amp;EOMONTH(K603,-1)+1,MobileEvents[Date],"&lt;="&amp;K603,MobileEvents[REGION],"Pee Dee")</f>
        <v>0</v>
      </c>
      <c r="P603" s="23">
        <f>COUNTIFS(MobileEvents[Date],"&gt;="&amp;EOMONTH(K603,-1)+1,MobileEvents[Date],"&lt;="&amp;K603,MobileEvents[MOBILE PROVIDER NAME],"Beaufort Memorial Mobile Wellness Unit")</f>
        <v>0</v>
      </c>
      <c r="Q603" s="23">
        <f>COUNTIFS(MobileEvents[Date],"&gt;="&amp;EOMONTH(K603,-1)+1,MobileEvents[Date],"&lt;="&amp;K603,MobileEvents[MOBILE PROVIDER NAME],"Clemson Rural Health")</f>
        <v>0</v>
      </c>
      <c r="R603" s="23">
        <f>COUNTIFS(MobileEvents[Date],"&gt;="&amp;EOMONTH(K603,-1)+1,MobileEvents[Date],"&lt;="&amp;K603,MobileEvents[MOBILE PROVIDER NAME],"Clemson Prisma PALSS")</f>
        <v>0</v>
      </c>
      <c r="S603" s="23">
        <f>COUNTIFS(MobileEvents[Date],"&gt;="&amp;EOMONTH(K603,-1)+1,MobileEvents[Date],"&lt;="&amp;K603,MobileEvents[MOBILE PROVIDER NAME],"Conway Medical Center")</f>
        <v>0</v>
      </c>
      <c r="T603" s="23">
        <f>COUNTIFS(MobileEvents[Date],"&gt;="&amp;EOMONTH(K603,-1)+1,MobileEvents[Date],"&lt;="&amp;K603,MobileEvents[MOBILE PROVIDER NAME],"Invision Diagnostics")</f>
        <v>0</v>
      </c>
      <c r="U603" s="23">
        <f>COUNTIFS(MobileEvents[Date],"&gt;="&amp;EOMONTH(K603,-1)+1,MobileEvents[Date],"&lt;="&amp;K603,MobileEvents[MOBILE PROVIDER NAME],"LMC")</f>
        <v>0</v>
      </c>
      <c r="V603">
        <f>COUNTIFS(MobileEvents[Date],"&gt;="&amp;EOMONTH(K603,-1)+1,MobileEvents[Date],"&lt;="&amp;K603,MobileEvents[MOBILE PROVIDER NAME],"McLeod Health")</f>
        <v>0</v>
      </c>
      <c r="W603">
        <f>COUNTIFS(MobileEvents[Date],"&gt;="&amp;EOMONTH(K603,-1)+1,MobileEvents[Date],"&lt;="&amp;K603,MobileEvents[MOBILE PROVIDER NAME],"MUSC Hollings")</f>
        <v>0</v>
      </c>
      <c r="X603">
        <f>COUNTIFS(MobileEvents[Date],"&gt;="&amp;EOMONTH(K603,-1)+1,MobileEvents[Date],"&lt;="&amp;K603,MobileEvents[MOBILE PROVIDER NAME],"MUSC Mobile Health")</f>
        <v>0</v>
      </c>
      <c r="Y603">
        <f>COUNTIFS(MobileEvents[Date],"&gt;="&amp;EOMONTH(K603,-1)+1,MobileEvents[Date],"&lt;="&amp;K603,MobileEvents[MOBILE PROVIDER NAME],"MUSC Orangeburg")</f>
        <v>0</v>
      </c>
      <c r="Z603">
        <f>COUNTIFS(MobileEvents[Date],"&gt;="&amp;EOMONTH(K603,-1)+1,MobileEvents[Date],"&lt;="&amp;K603,MobileEvents[MOBILE PROVIDER NAME],"Prisma")</f>
        <v>0</v>
      </c>
      <c r="AA603">
        <f>COUNTIFS(MobileEvents[Date],"&gt;="&amp;EOMONTH(K603,-1)+1,MobileEvents[Date],"&lt;="&amp;K603,MobileEvents[MOBILE PROVIDER NAME],"Prisma Upstate")</f>
        <v>0</v>
      </c>
      <c r="AB603">
        <f>COUNTIFS(MobileEvents[Date],"&gt;="&amp;EOMONTH(K603,-1)+1,MobileEvents[Date],"&lt;="&amp;K603,MobileEvents[MOBILE PROVIDER NAME],"Self-Regional")</f>
        <v>0</v>
      </c>
      <c r="AC603">
        <f>COUNTIFS(MobileEvents[Date],"&gt;="&amp;EOMONTH(K603,-1)+1,MobileEvents[Date],"&lt;="&amp;K603,MobileEvents[MOBILE PROVIDER NAME],"Spartanburg Regional")</f>
        <v>0</v>
      </c>
    </row>
    <row r="604" spans="1:29" x14ac:dyDescent="0.2">
      <c r="A604" s="53">
        <v>45369</v>
      </c>
      <c r="B604" s="9" t="s">
        <v>1330</v>
      </c>
      <c r="C604" s="10" t="s">
        <v>52</v>
      </c>
      <c r="D604" s="10" t="s">
        <v>69</v>
      </c>
      <c r="E604" s="9" t="s">
        <v>17</v>
      </c>
      <c r="F604" s="9"/>
      <c r="G604" s="11">
        <v>21</v>
      </c>
      <c r="H604" s="9"/>
      <c r="I604" s="9"/>
      <c r="J604" s="9"/>
      <c r="K604" s="38">
        <v>48152</v>
      </c>
      <c r="L604" s="39">
        <f>COUNTIFS(MobileEvents[Date],"&gt;="&amp;EOMONTH(K604,-1)+1,MobileEvents[Date],"&lt;="&amp;K604,MobileEvents[REGION],"Upstate")</f>
        <v>0</v>
      </c>
      <c r="M604" s="9">
        <f>COUNTIFS(MobileEvents[Date],"&gt;="&amp;EOMONTH(K604,-1)+1,MobileEvents[Date],"&lt;="&amp;K604,MobileEvents[REGION],"Midlands")</f>
        <v>0</v>
      </c>
      <c r="N604" s="9">
        <f>COUNTIFS(MobileEvents[Date],"&gt;="&amp;EOMONTH(K604,-1)+1,MobileEvents[Date],"&lt;="&amp;K604,MobileEvents[REGION],"Lowcountry")</f>
        <v>0</v>
      </c>
      <c r="O604" s="9">
        <f>COUNTIFS(MobileEvents[Date],"&gt;="&amp;EOMONTH(K604,-1)+1,MobileEvents[Date],"&lt;="&amp;K604,MobileEvents[REGION],"Pee Dee")</f>
        <v>0</v>
      </c>
      <c r="P604" s="9">
        <f>COUNTIFS(MobileEvents[Date],"&gt;="&amp;EOMONTH(K604,-1)+1,MobileEvents[Date],"&lt;="&amp;K604,MobileEvents[MOBILE PROVIDER NAME],"Beaufort Memorial Mobile Wellness Unit")</f>
        <v>0</v>
      </c>
      <c r="Q604" s="9">
        <f>COUNTIFS(MobileEvents[Date],"&gt;="&amp;EOMONTH(K604,-1)+1,MobileEvents[Date],"&lt;="&amp;K604,MobileEvents[MOBILE PROVIDER NAME],"Clemson Rural Health")</f>
        <v>0</v>
      </c>
      <c r="R604" s="9">
        <f>COUNTIFS(MobileEvents[Date],"&gt;="&amp;EOMONTH(K604,-1)+1,MobileEvents[Date],"&lt;="&amp;K604,MobileEvents[MOBILE PROVIDER NAME],"Clemson Prisma PALSS")</f>
        <v>0</v>
      </c>
      <c r="S604" s="9">
        <f>COUNTIFS(MobileEvents[Date],"&gt;="&amp;EOMONTH(K604,-1)+1,MobileEvents[Date],"&lt;="&amp;K604,MobileEvents[MOBILE PROVIDER NAME],"Conway Medical Center")</f>
        <v>0</v>
      </c>
      <c r="T604" s="9">
        <f>COUNTIFS(MobileEvents[Date],"&gt;="&amp;EOMONTH(K604,-1)+1,MobileEvents[Date],"&lt;="&amp;K604,MobileEvents[MOBILE PROVIDER NAME],"Invision Diagnostics")</f>
        <v>0</v>
      </c>
      <c r="U604" s="9">
        <f>COUNTIFS(MobileEvents[Date],"&gt;="&amp;EOMONTH(K604,-1)+1,MobileEvents[Date],"&lt;="&amp;K604,MobileEvents[MOBILE PROVIDER NAME],"LMC")</f>
        <v>0</v>
      </c>
      <c r="V604" s="21">
        <f>COUNTIFS(MobileEvents[Date],"&gt;="&amp;EOMONTH(K604,-1)+1,MobileEvents[Date],"&lt;="&amp;K604,MobileEvents[MOBILE PROVIDER NAME],"McLeod Health")</f>
        <v>0</v>
      </c>
      <c r="W604" s="21">
        <f>COUNTIFS(MobileEvents[Date],"&gt;="&amp;EOMONTH(K604,-1)+1,MobileEvents[Date],"&lt;="&amp;K604,MobileEvents[MOBILE PROVIDER NAME],"MUSC Hollings")</f>
        <v>0</v>
      </c>
      <c r="X604" s="21">
        <f>COUNTIFS(MobileEvents[Date],"&gt;="&amp;EOMONTH(K604,-1)+1,MobileEvents[Date],"&lt;="&amp;K604,MobileEvents[MOBILE PROVIDER NAME],"MUSC Mobile Health")</f>
        <v>0</v>
      </c>
      <c r="Y604" s="21">
        <f>COUNTIFS(MobileEvents[Date],"&gt;="&amp;EOMONTH(K604,-1)+1,MobileEvents[Date],"&lt;="&amp;K604,MobileEvents[MOBILE PROVIDER NAME],"MUSC Orangeburg")</f>
        <v>0</v>
      </c>
      <c r="Z604" s="21">
        <f>COUNTIFS(MobileEvents[Date],"&gt;="&amp;EOMONTH(K604,-1)+1,MobileEvents[Date],"&lt;="&amp;K604,MobileEvents[MOBILE PROVIDER NAME],"Prisma")</f>
        <v>0</v>
      </c>
      <c r="AA604" s="21">
        <f>COUNTIFS(MobileEvents[Date],"&gt;="&amp;EOMONTH(K604,-1)+1,MobileEvents[Date],"&lt;="&amp;K604,MobileEvents[MOBILE PROVIDER NAME],"Prisma Upstate")</f>
        <v>0</v>
      </c>
      <c r="AB604" s="21">
        <f>COUNTIFS(MobileEvents[Date],"&gt;="&amp;EOMONTH(K604,-1)+1,MobileEvents[Date],"&lt;="&amp;K604,MobileEvents[MOBILE PROVIDER NAME],"Self-Regional")</f>
        <v>0</v>
      </c>
      <c r="AC604" s="21">
        <f>COUNTIFS(MobileEvents[Date],"&gt;="&amp;EOMONTH(K604,-1)+1,MobileEvents[Date],"&lt;="&amp;K604,MobileEvents[MOBILE PROVIDER NAME],"Spartanburg Regional")</f>
        <v>0</v>
      </c>
    </row>
    <row r="605" spans="1:29" customFormat="1" x14ac:dyDescent="0.2">
      <c r="A605" s="58">
        <v>45370</v>
      </c>
      <c r="B605" s="6" t="s">
        <v>1166</v>
      </c>
      <c r="C605" s="42" t="s">
        <v>72</v>
      </c>
      <c r="D605" s="42" t="s">
        <v>64</v>
      </c>
      <c r="E605" s="6" t="s">
        <v>39</v>
      </c>
      <c r="F605" s="6"/>
      <c r="G605" s="45">
        <v>4</v>
      </c>
      <c r="H605" s="6"/>
      <c r="I605" s="20"/>
      <c r="J605" s="48"/>
      <c r="K605" s="4">
        <v>48182</v>
      </c>
      <c r="L605" s="2">
        <f>COUNTIFS(MobileEvents[Date],"&gt;="&amp;EOMONTH(K605,-1)+1,MobileEvents[Date],"&lt;="&amp;K605,MobileEvents[REGION],"Upstate")</f>
        <v>0</v>
      </c>
      <c r="M605" s="23">
        <f>COUNTIFS(MobileEvents[Date],"&gt;="&amp;EOMONTH(K605,-1)+1,MobileEvents[Date],"&lt;="&amp;K605,MobileEvents[REGION],"Midlands")</f>
        <v>0</v>
      </c>
      <c r="N605" s="23">
        <f>COUNTIFS(MobileEvents[Date],"&gt;="&amp;EOMONTH(K605,-1)+1,MobileEvents[Date],"&lt;="&amp;K605,MobileEvents[REGION],"Lowcountry")</f>
        <v>0</v>
      </c>
      <c r="O605" s="23">
        <f>COUNTIFS(MobileEvents[Date],"&gt;="&amp;EOMONTH(K605,-1)+1,MobileEvents[Date],"&lt;="&amp;K605,MobileEvents[REGION],"Pee Dee")</f>
        <v>0</v>
      </c>
      <c r="P605" s="23">
        <f>COUNTIFS(MobileEvents[Date],"&gt;="&amp;EOMONTH(K605,-1)+1,MobileEvents[Date],"&lt;="&amp;K605,MobileEvents[MOBILE PROVIDER NAME],"Beaufort Memorial Mobile Wellness Unit")</f>
        <v>0</v>
      </c>
      <c r="Q605" s="23">
        <f>COUNTIFS(MobileEvents[Date],"&gt;="&amp;EOMONTH(K605,-1)+1,MobileEvents[Date],"&lt;="&amp;K605,MobileEvents[MOBILE PROVIDER NAME],"Clemson Rural Health")</f>
        <v>0</v>
      </c>
      <c r="R605" s="23">
        <f>COUNTIFS(MobileEvents[Date],"&gt;="&amp;EOMONTH(K605,-1)+1,MobileEvents[Date],"&lt;="&amp;K605,MobileEvents[MOBILE PROVIDER NAME],"Clemson Prisma PALSS")</f>
        <v>0</v>
      </c>
      <c r="S605" s="23">
        <f>COUNTIFS(MobileEvents[Date],"&gt;="&amp;EOMONTH(K605,-1)+1,MobileEvents[Date],"&lt;="&amp;K605,MobileEvents[MOBILE PROVIDER NAME],"Conway Medical Center")</f>
        <v>0</v>
      </c>
      <c r="T605" s="23">
        <f>COUNTIFS(MobileEvents[Date],"&gt;="&amp;EOMONTH(K605,-1)+1,MobileEvents[Date],"&lt;="&amp;K605,MobileEvents[MOBILE PROVIDER NAME],"Invision Diagnostics")</f>
        <v>0</v>
      </c>
      <c r="U605" s="23">
        <f>COUNTIFS(MobileEvents[Date],"&gt;="&amp;EOMONTH(K605,-1)+1,MobileEvents[Date],"&lt;="&amp;K605,MobileEvents[MOBILE PROVIDER NAME],"LMC")</f>
        <v>0</v>
      </c>
      <c r="V605">
        <f>COUNTIFS(MobileEvents[Date],"&gt;="&amp;EOMONTH(K605,-1)+1,MobileEvents[Date],"&lt;="&amp;K605,MobileEvents[MOBILE PROVIDER NAME],"McLeod Health")</f>
        <v>0</v>
      </c>
      <c r="W605">
        <f>COUNTIFS(MobileEvents[Date],"&gt;="&amp;EOMONTH(K605,-1)+1,MobileEvents[Date],"&lt;="&amp;K605,MobileEvents[MOBILE PROVIDER NAME],"MUSC Hollings")</f>
        <v>0</v>
      </c>
      <c r="X605">
        <f>COUNTIFS(MobileEvents[Date],"&gt;="&amp;EOMONTH(K605,-1)+1,MobileEvents[Date],"&lt;="&amp;K605,MobileEvents[MOBILE PROVIDER NAME],"MUSC Mobile Health")</f>
        <v>0</v>
      </c>
      <c r="Y605">
        <f>COUNTIFS(MobileEvents[Date],"&gt;="&amp;EOMONTH(K605,-1)+1,MobileEvents[Date],"&lt;="&amp;K605,MobileEvents[MOBILE PROVIDER NAME],"MUSC Orangeburg")</f>
        <v>0</v>
      </c>
      <c r="Z605">
        <f>COUNTIFS(MobileEvents[Date],"&gt;="&amp;EOMONTH(K605,-1)+1,MobileEvents[Date],"&lt;="&amp;K605,MobileEvents[MOBILE PROVIDER NAME],"Prisma")</f>
        <v>0</v>
      </c>
      <c r="AA605">
        <f>COUNTIFS(MobileEvents[Date],"&gt;="&amp;EOMONTH(K605,-1)+1,MobileEvents[Date],"&lt;="&amp;K605,MobileEvents[MOBILE PROVIDER NAME],"Prisma Upstate")</f>
        <v>0</v>
      </c>
      <c r="AB605">
        <f>COUNTIFS(MobileEvents[Date],"&gt;="&amp;EOMONTH(K605,-1)+1,MobileEvents[Date],"&lt;="&amp;K605,MobileEvents[MOBILE PROVIDER NAME],"Self-Regional")</f>
        <v>0</v>
      </c>
      <c r="AC605">
        <f>COUNTIFS(MobileEvents[Date],"&gt;="&amp;EOMONTH(K605,-1)+1,MobileEvents[Date],"&lt;="&amp;K605,MobileEvents[MOBILE PROVIDER NAME],"Spartanburg Regional")</f>
        <v>0</v>
      </c>
    </row>
    <row r="606" spans="1:29" customFormat="1" x14ac:dyDescent="0.2">
      <c r="A606" s="59">
        <v>45371</v>
      </c>
      <c r="B606" s="13" t="s">
        <v>1183</v>
      </c>
      <c r="C606" s="32"/>
      <c r="D606" s="32" t="s">
        <v>77</v>
      </c>
      <c r="E606" s="13" t="s">
        <v>39</v>
      </c>
      <c r="F606" s="13"/>
      <c r="G606" s="40">
        <v>1</v>
      </c>
      <c r="H606" s="13"/>
      <c r="I606" s="19"/>
      <c r="J606" s="41"/>
      <c r="K606" s="4">
        <v>48213</v>
      </c>
      <c r="L606" s="2">
        <f>COUNTIFS(MobileEvents[Date],"&gt;="&amp;EOMONTH(K606,-1)+1,MobileEvents[Date],"&lt;="&amp;K606,MobileEvents[REGION],"Upstate")</f>
        <v>0</v>
      </c>
      <c r="M606" s="23">
        <f>COUNTIFS(MobileEvents[Date],"&gt;="&amp;EOMONTH(K606,-1)+1,MobileEvents[Date],"&lt;="&amp;K606,MobileEvents[REGION],"Midlands")</f>
        <v>0</v>
      </c>
      <c r="N606" s="23">
        <f>COUNTIFS(MobileEvents[Date],"&gt;="&amp;EOMONTH(K606,-1)+1,MobileEvents[Date],"&lt;="&amp;K606,MobileEvents[REGION],"Lowcountry")</f>
        <v>0</v>
      </c>
      <c r="O606" s="23">
        <f>COUNTIFS(MobileEvents[Date],"&gt;="&amp;EOMONTH(K606,-1)+1,MobileEvents[Date],"&lt;="&amp;K606,MobileEvents[REGION],"Pee Dee")</f>
        <v>0</v>
      </c>
      <c r="P606" s="23">
        <f>COUNTIFS(MobileEvents[Date],"&gt;="&amp;EOMONTH(K606,-1)+1,MobileEvents[Date],"&lt;="&amp;K606,MobileEvents[MOBILE PROVIDER NAME],"Beaufort Memorial Mobile Wellness Unit")</f>
        <v>0</v>
      </c>
      <c r="Q606" s="23">
        <f>COUNTIFS(MobileEvents[Date],"&gt;="&amp;EOMONTH(K606,-1)+1,MobileEvents[Date],"&lt;="&amp;K606,MobileEvents[MOBILE PROVIDER NAME],"Clemson Rural Health")</f>
        <v>0</v>
      </c>
      <c r="R606" s="23">
        <f>COUNTIFS(MobileEvents[Date],"&gt;="&amp;EOMONTH(K606,-1)+1,MobileEvents[Date],"&lt;="&amp;K606,MobileEvents[MOBILE PROVIDER NAME],"Clemson Prisma PALSS")</f>
        <v>0</v>
      </c>
      <c r="S606" s="23">
        <f>COUNTIFS(MobileEvents[Date],"&gt;="&amp;EOMONTH(K606,-1)+1,MobileEvents[Date],"&lt;="&amp;K606,MobileEvents[MOBILE PROVIDER NAME],"Conway Medical Center")</f>
        <v>0</v>
      </c>
      <c r="T606" s="23">
        <f>COUNTIFS(MobileEvents[Date],"&gt;="&amp;EOMONTH(K606,-1)+1,MobileEvents[Date],"&lt;="&amp;K606,MobileEvents[MOBILE PROVIDER NAME],"Invision Diagnostics")</f>
        <v>0</v>
      </c>
      <c r="U606" s="23">
        <f>COUNTIFS(MobileEvents[Date],"&gt;="&amp;EOMONTH(K606,-1)+1,MobileEvents[Date],"&lt;="&amp;K606,MobileEvents[MOBILE PROVIDER NAME],"LMC")</f>
        <v>0</v>
      </c>
      <c r="V606">
        <f>COUNTIFS(MobileEvents[Date],"&gt;="&amp;EOMONTH(K606,-1)+1,MobileEvents[Date],"&lt;="&amp;K606,MobileEvents[MOBILE PROVIDER NAME],"McLeod Health")</f>
        <v>0</v>
      </c>
      <c r="W606">
        <f>COUNTIFS(MobileEvents[Date],"&gt;="&amp;EOMONTH(K606,-1)+1,MobileEvents[Date],"&lt;="&amp;K606,MobileEvents[MOBILE PROVIDER NAME],"MUSC Hollings")</f>
        <v>0</v>
      </c>
      <c r="X606">
        <f>COUNTIFS(MobileEvents[Date],"&gt;="&amp;EOMONTH(K606,-1)+1,MobileEvents[Date],"&lt;="&amp;K606,MobileEvents[MOBILE PROVIDER NAME],"MUSC Mobile Health")</f>
        <v>0</v>
      </c>
      <c r="Y606">
        <f>COUNTIFS(MobileEvents[Date],"&gt;="&amp;EOMONTH(K606,-1)+1,MobileEvents[Date],"&lt;="&amp;K606,MobileEvents[MOBILE PROVIDER NAME],"MUSC Orangeburg")</f>
        <v>0</v>
      </c>
      <c r="Z606">
        <f>COUNTIFS(MobileEvents[Date],"&gt;="&amp;EOMONTH(K606,-1)+1,MobileEvents[Date],"&lt;="&amp;K606,MobileEvents[MOBILE PROVIDER NAME],"Prisma")</f>
        <v>0</v>
      </c>
      <c r="AA606">
        <f>COUNTIFS(MobileEvents[Date],"&gt;="&amp;EOMONTH(K606,-1)+1,MobileEvents[Date],"&lt;="&amp;K606,MobileEvents[MOBILE PROVIDER NAME],"Prisma Upstate")</f>
        <v>0</v>
      </c>
      <c r="AB606">
        <f>COUNTIFS(MobileEvents[Date],"&gt;="&amp;EOMONTH(K606,-1)+1,MobileEvents[Date],"&lt;="&amp;K606,MobileEvents[MOBILE PROVIDER NAME],"Self-Regional")</f>
        <v>0</v>
      </c>
      <c r="AC606">
        <f>COUNTIFS(MobileEvents[Date],"&gt;="&amp;EOMONTH(K606,-1)+1,MobileEvents[Date],"&lt;="&amp;K606,MobileEvents[MOBILE PROVIDER NAME],"Spartanburg Regional")</f>
        <v>0</v>
      </c>
    </row>
    <row r="607" spans="1:29" x14ac:dyDescent="0.2">
      <c r="A607" s="53">
        <v>45371</v>
      </c>
      <c r="B607" s="9" t="s">
        <v>1357</v>
      </c>
      <c r="C607" s="10" t="s">
        <v>47</v>
      </c>
      <c r="D607" s="10" t="s">
        <v>69</v>
      </c>
      <c r="E607" s="9" t="s">
        <v>26</v>
      </c>
      <c r="F607" s="9"/>
      <c r="G607" s="11">
        <v>8</v>
      </c>
      <c r="H607" s="9"/>
      <c r="I607" s="9"/>
      <c r="J607" s="9"/>
      <c r="K607" s="38">
        <v>48244</v>
      </c>
      <c r="L607" s="39">
        <f>COUNTIFS(MobileEvents[Date],"&gt;="&amp;EOMONTH(K607,-1)+1,MobileEvents[Date],"&lt;="&amp;K607,MobileEvents[REGION],"Upstate")</f>
        <v>0</v>
      </c>
      <c r="M607" s="9">
        <f>COUNTIFS(MobileEvents[Date],"&gt;="&amp;EOMONTH(K607,-1)+1,MobileEvents[Date],"&lt;="&amp;K607,MobileEvents[REGION],"Midlands")</f>
        <v>0</v>
      </c>
      <c r="N607" s="9">
        <f>COUNTIFS(MobileEvents[Date],"&gt;="&amp;EOMONTH(K607,-1)+1,MobileEvents[Date],"&lt;="&amp;K607,MobileEvents[REGION],"Lowcountry")</f>
        <v>0</v>
      </c>
      <c r="O607" s="9">
        <f>COUNTIFS(MobileEvents[Date],"&gt;="&amp;EOMONTH(K607,-1)+1,MobileEvents[Date],"&lt;="&amp;K607,MobileEvents[REGION],"Pee Dee")</f>
        <v>0</v>
      </c>
      <c r="P607" s="9">
        <f>COUNTIFS(MobileEvents[Date],"&gt;="&amp;EOMONTH(K607,-1)+1,MobileEvents[Date],"&lt;="&amp;K607,MobileEvents[MOBILE PROVIDER NAME],"Beaufort Memorial Mobile Wellness Unit")</f>
        <v>0</v>
      </c>
      <c r="Q607" s="9">
        <f>COUNTIFS(MobileEvents[Date],"&gt;="&amp;EOMONTH(K607,-1)+1,MobileEvents[Date],"&lt;="&amp;K607,MobileEvents[MOBILE PROVIDER NAME],"Clemson Rural Health")</f>
        <v>0</v>
      </c>
      <c r="R607" s="9">
        <f>COUNTIFS(MobileEvents[Date],"&gt;="&amp;EOMONTH(K607,-1)+1,MobileEvents[Date],"&lt;="&amp;K607,MobileEvents[MOBILE PROVIDER NAME],"Clemson Prisma PALSS")</f>
        <v>0</v>
      </c>
      <c r="S607" s="9">
        <f>COUNTIFS(MobileEvents[Date],"&gt;="&amp;EOMONTH(K607,-1)+1,MobileEvents[Date],"&lt;="&amp;K607,MobileEvents[MOBILE PROVIDER NAME],"Conway Medical Center")</f>
        <v>0</v>
      </c>
      <c r="T607" s="9">
        <f>COUNTIFS(MobileEvents[Date],"&gt;="&amp;EOMONTH(K607,-1)+1,MobileEvents[Date],"&lt;="&amp;K607,MobileEvents[MOBILE PROVIDER NAME],"Invision Diagnostics")</f>
        <v>0</v>
      </c>
      <c r="U607" s="9">
        <f>COUNTIFS(MobileEvents[Date],"&gt;="&amp;EOMONTH(K607,-1)+1,MobileEvents[Date],"&lt;="&amp;K607,MobileEvents[MOBILE PROVIDER NAME],"LMC")</f>
        <v>0</v>
      </c>
      <c r="V607" s="21">
        <f>COUNTIFS(MobileEvents[Date],"&gt;="&amp;EOMONTH(K607,-1)+1,MobileEvents[Date],"&lt;="&amp;K607,MobileEvents[MOBILE PROVIDER NAME],"McLeod Health")</f>
        <v>0</v>
      </c>
      <c r="W607" s="21">
        <f>COUNTIFS(MobileEvents[Date],"&gt;="&amp;EOMONTH(K607,-1)+1,MobileEvents[Date],"&lt;="&amp;K607,MobileEvents[MOBILE PROVIDER NAME],"MUSC Hollings")</f>
        <v>0</v>
      </c>
      <c r="X607" s="21">
        <f>COUNTIFS(MobileEvents[Date],"&gt;="&amp;EOMONTH(K607,-1)+1,MobileEvents[Date],"&lt;="&amp;K607,MobileEvents[MOBILE PROVIDER NAME],"MUSC Mobile Health")</f>
        <v>0</v>
      </c>
      <c r="Y607" s="21">
        <f>COUNTIFS(MobileEvents[Date],"&gt;="&amp;EOMONTH(K607,-1)+1,MobileEvents[Date],"&lt;="&amp;K607,MobileEvents[MOBILE PROVIDER NAME],"MUSC Orangeburg")</f>
        <v>0</v>
      </c>
      <c r="Z607" s="21">
        <f>COUNTIFS(MobileEvents[Date],"&gt;="&amp;EOMONTH(K607,-1)+1,MobileEvents[Date],"&lt;="&amp;K607,MobileEvents[MOBILE PROVIDER NAME],"Prisma")</f>
        <v>0</v>
      </c>
      <c r="AA607" s="21">
        <f>COUNTIFS(MobileEvents[Date],"&gt;="&amp;EOMONTH(K607,-1)+1,MobileEvents[Date],"&lt;="&amp;K607,MobileEvents[MOBILE PROVIDER NAME],"Prisma Upstate")</f>
        <v>0</v>
      </c>
      <c r="AB607" s="21">
        <f>COUNTIFS(MobileEvents[Date],"&gt;="&amp;EOMONTH(K607,-1)+1,MobileEvents[Date],"&lt;="&amp;K607,MobileEvents[MOBILE PROVIDER NAME],"Self-Regional")</f>
        <v>0</v>
      </c>
      <c r="AC607" s="21">
        <f>COUNTIFS(MobileEvents[Date],"&gt;="&amp;EOMONTH(K607,-1)+1,MobileEvents[Date],"&lt;="&amp;K607,MobileEvents[MOBILE PROVIDER NAME],"Spartanburg Regional")</f>
        <v>0</v>
      </c>
    </row>
    <row r="608" spans="1:29" x14ac:dyDescent="0.2">
      <c r="A608" s="53">
        <v>45371</v>
      </c>
      <c r="B608" s="9" t="s">
        <v>1128</v>
      </c>
      <c r="C608" s="10" t="s">
        <v>52</v>
      </c>
      <c r="D608" s="10" t="s">
        <v>69</v>
      </c>
      <c r="E608" s="9" t="s">
        <v>17</v>
      </c>
      <c r="F608" s="9"/>
      <c r="G608" s="11">
        <v>10</v>
      </c>
      <c r="H608" s="9"/>
      <c r="I608" s="9"/>
      <c r="J608" s="9"/>
      <c r="K608" s="38">
        <v>48273</v>
      </c>
      <c r="L608" s="39">
        <f>COUNTIFS(MobileEvents[Date],"&gt;="&amp;EOMONTH(K608,-1)+1,MobileEvents[Date],"&lt;="&amp;K608,MobileEvents[REGION],"Upstate")</f>
        <v>0</v>
      </c>
      <c r="M608" s="9">
        <f>COUNTIFS(MobileEvents[Date],"&gt;="&amp;EOMONTH(K608,-1)+1,MobileEvents[Date],"&lt;="&amp;K608,MobileEvents[REGION],"Midlands")</f>
        <v>0</v>
      </c>
      <c r="N608" s="9">
        <f>COUNTIFS(MobileEvents[Date],"&gt;="&amp;EOMONTH(K608,-1)+1,MobileEvents[Date],"&lt;="&amp;K608,MobileEvents[REGION],"Lowcountry")</f>
        <v>0</v>
      </c>
      <c r="O608" s="9">
        <f>COUNTIFS(MobileEvents[Date],"&gt;="&amp;EOMONTH(K608,-1)+1,MobileEvents[Date],"&lt;="&amp;K608,MobileEvents[REGION],"Pee Dee")</f>
        <v>0</v>
      </c>
      <c r="P608" s="9">
        <f>COUNTIFS(MobileEvents[Date],"&gt;="&amp;EOMONTH(K608,-1)+1,MobileEvents[Date],"&lt;="&amp;K608,MobileEvents[MOBILE PROVIDER NAME],"Beaufort Memorial Mobile Wellness Unit")</f>
        <v>0</v>
      </c>
      <c r="Q608" s="9">
        <f>COUNTIFS(MobileEvents[Date],"&gt;="&amp;EOMONTH(K608,-1)+1,MobileEvents[Date],"&lt;="&amp;K608,MobileEvents[MOBILE PROVIDER NAME],"Clemson Rural Health")</f>
        <v>0</v>
      </c>
      <c r="R608" s="9">
        <f>COUNTIFS(MobileEvents[Date],"&gt;="&amp;EOMONTH(K608,-1)+1,MobileEvents[Date],"&lt;="&amp;K608,MobileEvents[MOBILE PROVIDER NAME],"Clemson Prisma PALSS")</f>
        <v>0</v>
      </c>
      <c r="S608" s="9">
        <f>COUNTIFS(MobileEvents[Date],"&gt;="&amp;EOMONTH(K608,-1)+1,MobileEvents[Date],"&lt;="&amp;K608,MobileEvents[MOBILE PROVIDER NAME],"Conway Medical Center")</f>
        <v>0</v>
      </c>
      <c r="T608" s="9">
        <f>COUNTIFS(MobileEvents[Date],"&gt;="&amp;EOMONTH(K608,-1)+1,MobileEvents[Date],"&lt;="&amp;K608,MobileEvents[MOBILE PROVIDER NAME],"Invision Diagnostics")</f>
        <v>0</v>
      </c>
      <c r="U608" s="9">
        <f>COUNTIFS(MobileEvents[Date],"&gt;="&amp;EOMONTH(K608,-1)+1,MobileEvents[Date],"&lt;="&amp;K608,MobileEvents[MOBILE PROVIDER NAME],"LMC")</f>
        <v>0</v>
      </c>
      <c r="V608" s="21">
        <f>COUNTIFS(MobileEvents[Date],"&gt;="&amp;EOMONTH(K608,-1)+1,MobileEvents[Date],"&lt;="&amp;K608,MobileEvents[MOBILE PROVIDER NAME],"McLeod Health")</f>
        <v>0</v>
      </c>
      <c r="W608" s="21">
        <f>COUNTIFS(MobileEvents[Date],"&gt;="&amp;EOMONTH(K608,-1)+1,MobileEvents[Date],"&lt;="&amp;K608,MobileEvents[MOBILE PROVIDER NAME],"MUSC Hollings")</f>
        <v>0</v>
      </c>
      <c r="X608" s="21">
        <f>COUNTIFS(MobileEvents[Date],"&gt;="&amp;EOMONTH(K608,-1)+1,MobileEvents[Date],"&lt;="&amp;K608,MobileEvents[MOBILE PROVIDER NAME],"MUSC Mobile Health")</f>
        <v>0</v>
      </c>
      <c r="Y608" s="21">
        <f>COUNTIFS(MobileEvents[Date],"&gt;="&amp;EOMONTH(K608,-1)+1,MobileEvents[Date],"&lt;="&amp;K608,MobileEvents[MOBILE PROVIDER NAME],"MUSC Orangeburg")</f>
        <v>0</v>
      </c>
      <c r="Z608" s="21">
        <f>COUNTIFS(MobileEvents[Date],"&gt;="&amp;EOMONTH(K608,-1)+1,MobileEvents[Date],"&lt;="&amp;K608,MobileEvents[MOBILE PROVIDER NAME],"Prisma")</f>
        <v>0</v>
      </c>
      <c r="AA608" s="21">
        <f>COUNTIFS(MobileEvents[Date],"&gt;="&amp;EOMONTH(K608,-1)+1,MobileEvents[Date],"&lt;="&amp;K608,MobileEvents[MOBILE PROVIDER NAME],"Prisma Upstate")</f>
        <v>0</v>
      </c>
      <c r="AB608" s="21">
        <f>COUNTIFS(MobileEvents[Date],"&gt;="&amp;EOMONTH(K608,-1)+1,MobileEvents[Date],"&lt;="&amp;K608,MobileEvents[MOBILE PROVIDER NAME],"Self-Regional")</f>
        <v>0</v>
      </c>
      <c r="AC608" s="21">
        <f>COUNTIFS(MobileEvents[Date],"&gt;="&amp;EOMONTH(K608,-1)+1,MobileEvents[Date],"&lt;="&amp;K608,MobileEvents[MOBILE PROVIDER NAME],"Spartanburg Regional")</f>
        <v>0</v>
      </c>
    </row>
    <row r="609" spans="1:29" customFormat="1" x14ac:dyDescent="0.2">
      <c r="A609" s="57">
        <v>45372</v>
      </c>
      <c r="B609" s="36" t="s">
        <v>1162</v>
      </c>
      <c r="C609" s="46" t="s">
        <v>56</v>
      </c>
      <c r="D609" s="46" t="s">
        <v>77</v>
      </c>
      <c r="E609" s="36" t="s">
        <v>39</v>
      </c>
      <c r="F609" s="36"/>
      <c r="G609" s="47">
        <v>7</v>
      </c>
      <c r="H609" s="36"/>
      <c r="I609" s="37"/>
      <c r="J609" s="49"/>
      <c r="K609" s="4">
        <v>48304</v>
      </c>
      <c r="L609" s="2">
        <f>COUNTIFS(MobileEvents[Date],"&gt;="&amp;EOMONTH(K609,-1)+1,MobileEvents[Date],"&lt;="&amp;K609,MobileEvents[REGION],"Upstate")</f>
        <v>0</v>
      </c>
      <c r="M609" s="23">
        <f>COUNTIFS(MobileEvents[Date],"&gt;="&amp;EOMONTH(K609,-1)+1,MobileEvents[Date],"&lt;="&amp;K609,MobileEvents[REGION],"Midlands")</f>
        <v>0</v>
      </c>
      <c r="N609" s="23">
        <f>COUNTIFS(MobileEvents[Date],"&gt;="&amp;EOMONTH(K609,-1)+1,MobileEvents[Date],"&lt;="&amp;K609,MobileEvents[REGION],"Lowcountry")</f>
        <v>0</v>
      </c>
      <c r="O609" s="23">
        <f>COUNTIFS(MobileEvents[Date],"&gt;="&amp;EOMONTH(K609,-1)+1,MobileEvents[Date],"&lt;="&amp;K609,MobileEvents[REGION],"Pee Dee")</f>
        <v>0</v>
      </c>
      <c r="P609" s="23">
        <f>COUNTIFS(MobileEvents[Date],"&gt;="&amp;EOMONTH(K609,-1)+1,MobileEvents[Date],"&lt;="&amp;K609,MobileEvents[MOBILE PROVIDER NAME],"Beaufort Memorial Mobile Wellness Unit")</f>
        <v>0</v>
      </c>
      <c r="Q609" s="23">
        <f>COUNTIFS(MobileEvents[Date],"&gt;="&amp;EOMONTH(K609,-1)+1,MobileEvents[Date],"&lt;="&amp;K609,MobileEvents[MOBILE PROVIDER NAME],"Clemson Rural Health")</f>
        <v>0</v>
      </c>
      <c r="R609" s="23">
        <f>COUNTIFS(MobileEvents[Date],"&gt;="&amp;EOMONTH(K609,-1)+1,MobileEvents[Date],"&lt;="&amp;K609,MobileEvents[MOBILE PROVIDER NAME],"Clemson Prisma PALSS")</f>
        <v>0</v>
      </c>
      <c r="S609" s="23">
        <f>COUNTIFS(MobileEvents[Date],"&gt;="&amp;EOMONTH(K609,-1)+1,MobileEvents[Date],"&lt;="&amp;K609,MobileEvents[MOBILE PROVIDER NAME],"Conway Medical Center")</f>
        <v>0</v>
      </c>
      <c r="T609" s="23">
        <f>COUNTIFS(MobileEvents[Date],"&gt;="&amp;EOMONTH(K609,-1)+1,MobileEvents[Date],"&lt;="&amp;K609,MobileEvents[MOBILE PROVIDER NAME],"Invision Diagnostics")</f>
        <v>0</v>
      </c>
      <c r="U609" s="23">
        <f>COUNTIFS(MobileEvents[Date],"&gt;="&amp;EOMONTH(K609,-1)+1,MobileEvents[Date],"&lt;="&amp;K609,MobileEvents[MOBILE PROVIDER NAME],"LMC")</f>
        <v>0</v>
      </c>
      <c r="V609">
        <f>COUNTIFS(MobileEvents[Date],"&gt;="&amp;EOMONTH(K609,-1)+1,MobileEvents[Date],"&lt;="&amp;K609,MobileEvents[MOBILE PROVIDER NAME],"McLeod Health")</f>
        <v>0</v>
      </c>
      <c r="W609">
        <f>COUNTIFS(MobileEvents[Date],"&gt;="&amp;EOMONTH(K609,-1)+1,MobileEvents[Date],"&lt;="&amp;K609,MobileEvents[MOBILE PROVIDER NAME],"MUSC Hollings")</f>
        <v>0</v>
      </c>
      <c r="X609">
        <f>COUNTIFS(MobileEvents[Date],"&gt;="&amp;EOMONTH(K609,-1)+1,MobileEvents[Date],"&lt;="&amp;K609,MobileEvents[MOBILE PROVIDER NAME],"MUSC Mobile Health")</f>
        <v>0</v>
      </c>
      <c r="Y609">
        <f>COUNTIFS(MobileEvents[Date],"&gt;="&amp;EOMONTH(K609,-1)+1,MobileEvents[Date],"&lt;="&amp;K609,MobileEvents[MOBILE PROVIDER NAME],"MUSC Orangeburg")</f>
        <v>0</v>
      </c>
      <c r="Z609">
        <f>COUNTIFS(MobileEvents[Date],"&gt;="&amp;EOMONTH(K609,-1)+1,MobileEvents[Date],"&lt;="&amp;K609,MobileEvents[MOBILE PROVIDER NAME],"Prisma")</f>
        <v>0</v>
      </c>
      <c r="AA609">
        <f>COUNTIFS(MobileEvents[Date],"&gt;="&amp;EOMONTH(K609,-1)+1,MobileEvents[Date],"&lt;="&amp;K609,MobileEvents[MOBILE PROVIDER NAME],"Prisma Upstate")</f>
        <v>0</v>
      </c>
      <c r="AB609">
        <f>COUNTIFS(MobileEvents[Date],"&gt;="&amp;EOMONTH(K609,-1)+1,MobileEvents[Date],"&lt;="&amp;K609,MobileEvents[MOBILE PROVIDER NAME],"Self-Regional")</f>
        <v>0</v>
      </c>
      <c r="AC609">
        <f>COUNTIFS(MobileEvents[Date],"&gt;="&amp;EOMONTH(K609,-1)+1,MobileEvents[Date],"&lt;="&amp;K609,MobileEvents[MOBILE PROVIDER NAME],"Spartanburg Regional")</f>
        <v>0</v>
      </c>
    </row>
    <row r="610" spans="1:29" x14ac:dyDescent="0.2">
      <c r="A610" s="53">
        <v>45372</v>
      </c>
      <c r="B610" s="9" t="s">
        <v>1358</v>
      </c>
      <c r="C610" s="10" t="s">
        <v>52</v>
      </c>
      <c r="D610" s="10" t="s">
        <v>69</v>
      </c>
      <c r="E610" s="9" t="s">
        <v>17</v>
      </c>
      <c r="F610" s="9"/>
      <c r="G610" s="11">
        <v>19</v>
      </c>
      <c r="H610" s="9"/>
      <c r="I610" s="9"/>
      <c r="J610" s="9"/>
      <c r="K610" s="38">
        <v>48334</v>
      </c>
      <c r="L610" s="39">
        <f>COUNTIFS(MobileEvents[Date],"&gt;="&amp;EOMONTH(K610,-1)+1,MobileEvents[Date],"&lt;="&amp;K610,MobileEvents[REGION],"Upstate")</f>
        <v>0</v>
      </c>
      <c r="M610" s="9">
        <f>COUNTIFS(MobileEvents[Date],"&gt;="&amp;EOMONTH(K610,-1)+1,MobileEvents[Date],"&lt;="&amp;K610,MobileEvents[REGION],"Midlands")</f>
        <v>0</v>
      </c>
      <c r="N610" s="9">
        <f>COUNTIFS(MobileEvents[Date],"&gt;="&amp;EOMONTH(K610,-1)+1,MobileEvents[Date],"&lt;="&amp;K610,MobileEvents[REGION],"Lowcountry")</f>
        <v>0</v>
      </c>
      <c r="O610" s="9">
        <f>COUNTIFS(MobileEvents[Date],"&gt;="&amp;EOMONTH(K610,-1)+1,MobileEvents[Date],"&lt;="&amp;K610,MobileEvents[REGION],"Pee Dee")</f>
        <v>0</v>
      </c>
      <c r="P610" s="9">
        <f>COUNTIFS(MobileEvents[Date],"&gt;="&amp;EOMONTH(K610,-1)+1,MobileEvents[Date],"&lt;="&amp;K610,MobileEvents[MOBILE PROVIDER NAME],"Beaufort Memorial Mobile Wellness Unit")</f>
        <v>0</v>
      </c>
      <c r="Q610" s="9">
        <f>COUNTIFS(MobileEvents[Date],"&gt;="&amp;EOMONTH(K610,-1)+1,MobileEvents[Date],"&lt;="&amp;K610,MobileEvents[MOBILE PROVIDER NAME],"Clemson Rural Health")</f>
        <v>0</v>
      </c>
      <c r="R610" s="9">
        <f>COUNTIFS(MobileEvents[Date],"&gt;="&amp;EOMONTH(K610,-1)+1,MobileEvents[Date],"&lt;="&amp;K610,MobileEvents[MOBILE PROVIDER NAME],"Clemson Prisma PALSS")</f>
        <v>0</v>
      </c>
      <c r="S610" s="9">
        <f>COUNTIFS(MobileEvents[Date],"&gt;="&amp;EOMONTH(K610,-1)+1,MobileEvents[Date],"&lt;="&amp;K610,MobileEvents[MOBILE PROVIDER NAME],"Conway Medical Center")</f>
        <v>0</v>
      </c>
      <c r="T610" s="9">
        <f>COUNTIFS(MobileEvents[Date],"&gt;="&amp;EOMONTH(K610,-1)+1,MobileEvents[Date],"&lt;="&amp;K610,MobileEvents[MOBILE PROVIDER NAME],"Invision Diagnostics")</f>
        <v>0</v>
      </c>
      <c r="U610" s="9">
        <f>COUNTIFS(MobileEvents[Date],"&gt;="&amp;EOMONTH(K610,-1)+1,MobileEvents[Date],"&lt;="&amp;K610,MobileEvents[MOBILE PROVIDER NAME],"LMC")</f>
        <v>0</v>
      </c>
      <c r="V610" s="21">
        <f>COUNTIFS(MobileEvents[Date],"&gt;="&amp;EOMONTH(K610,-1)+1,MobileEvents[Date],"&lt;="&amp;K610,MobileEvents[MOBILE PROVIDER NAME],"McLeod Health")</f>
        <v>0</v>
      </c>
      <c r="W610" s="21">
        <f>COUNTIFS(MobileEvents[Date],"&gt;="&amp;EOMONTH(K610,-1)+1,MobileEvents[Date],"&lt;="&amp;K610,MobileEvents[MOBILE PROVIDER NAME],"MUSC Hollings")</f>
        <v>0</v>
      </c>
      <c r="X610" s="21">
        <f>COUNTIFS(MobileEvents[Date],"&gt;="&amp;EOMONTH(K610,-1)+1,MobileEvents[Date],"&lt;="&amp;K610,MobileEvents[MOBILE PROVIDER NAME],"MUSC Mobile Health")</f>
        <v>0</v>
      </c>
      <c r="Y610" s="21">
        <f>COUNTIFS(MobileEvents[Date],"&gt;="&amp;EOMONTH(K610,-1)+1,MobileEvents[Date],"&lt;="&amp;K610,MobileEvents[MOBILE PROVIDER NAME],"MUSC Orangeburg")</f>
        <v>0</v>
      </c>
      <c r="Z610" s="21">
        <f>COUNTIFS(MobileEvents[Date],"&gt;="&amp;EOMONTH(K610,-1)+1,MobileEvents[Date],"&lt;="&amp;K610,MobileEvents[MOBILE PROVIDER NAME],"Prisma")</f>
        <v>0</v>
      </c>
      <c r="AA610" s="21">
        <f>COUNTIFS(MobileEvents[Date],"&gt;="&amp;EOMONTH(K610,-1)+1,MobileEvents[Date],"&lt;="&amp;K610,MobileEvents[MOBILE PROVIDER NAME],"Prisma Upstate")</f>
        <v>0</v>
      </c>
      <c r="AB610" s="21">
        <f>COUNTIFS(MobileEvents[Date],"&gt;="&amp;EOMONTH(K610,-1)+1,MobileEvents[Date],"&lt;="&amp;K610,MobileEvents[MOBILE PROVIDER NAME],"Self-Regional")</f>
        <v>0</v>
      </c>
      <c r="AC610" s="21">
        <f>COUNTIFS(MobileEvents[Date],"&gt;="&amp;EOMONTH(K610,-1)+1,MobileEvents[Date],"&lt;="&amp;K610,MobileEvents[MOBILE PROVIDER NAME],"Spartanburg Regional")</f>
        <v>0</v>
      </c>
    </row>
    <row r="611" spans="1:29" customFormat="1" x14ac:dyDescent="0.2">
      <c r="A611" s="58">
        <v>45373</v>
      </c>
      <c r="B611" s="6" t="s">
        <v>1359</v>
      </c>
      <c r="C611" s="42"/>
      <c r="D611" s="42" t="s">
        <v>77</v>
      </c>
      <c r="E611" s="6" t="s">
        <v>39</v>
      </c>
      <c r="F611" s="6"/>
      <c r="G611" s="45">
        <v>7</v>
      </c>
      <c r="H611" s="6"/>
      <c r="I611" s="20"/>
      <c r="J611" s="48"/>
      <c r="K611" s="4">
        <v>48365</v>
      </c>
      <c r="L611" s="2">
        <f>COUNTIFS(MobileEvents[Date],"&gt;="&amp;EOMONTH(K611,-1)+1,MobileEvents[Date],"&lt;="&amp;K611,MobileEvents[REGION],"Upstate")</f>
        <v>0</v>
      </c>
      <c r="M611" s="23">
        <f>COUNTIFS(MobileEvents[Date],"&gt;="&amp;EOMONTH(K611,-1)+1,MobileEvents[Date],"&lt;="&amp;K611,MobileEvents[REGION],"Midlands")</f>
        <v>0</v>
      </c>
      <c r="N611" s="23">
        <f>COUNTIFS(MobileEvents[Date],"&gt;="&amp;EOMONTH(K611,-1)+1,MobileEvents[Date],"&lt;="&amp;K611,MobileEvents[REGION],"Lowcountry")</f>
        <v>0</v>
      </c>
      <c r="O611" s="23">
        <f>COUNTIFS(MobileEvents[Date],"&gt;="&amp;EOMONTH(K611,-1)+1,MobileEvents[Date],"&lt;="&amp;K611,MobileEvents[REGION],"Pee Dee")</f>
        <v>0</v>
      </c>
      <c r="P611" s="23">
        <f>COUNTIFS(MobileEvents[Date],"&gt;="&amp;EOMONTH(K611,-1)+1,MobileEvents[Date],"&lt;="&amp;K611,MobileEvents[MOBILE PROVIDER NAME],"Beaufort Memorial Mobile Wellness Unit")</f>
        <v>0</v>
      </c>
      <c r="Q611" s="23">
        <f>COUNTIFS(MobileEvents[Date],"&gt;="&amp;EOMONTH(K611,-1)+1,MobileEvents[Date],"&lt;="&amp;K611,MobileEvents[MOBILE PROVIDER NAME],"Clemson Rural Health")</f>
        <v>0</v>
      </c>
      <c r="R611" s="23">
        <f>COUNTIFS(MobileEvents[Date],"&gt;="&amp;EOMONTH(K611,-1)+1,MobileEvents[Date],"&lt;="&amp;K611,MobileEvents[MOBILE PROVIDER NAME],"Clemson Prisma PALSS")</f>
        <v>0</v>
      </c>
      <c r="S611" s="23">
        <f>COUNTIFS(MobileEvents[Date],"&gt;="&amp;EOMONTH(K611,-1)+1,MobileEvents[Date],"&lt;="&amp;K611,MobileEvents[MOBILE PROVIDER NAME],"Conway Medical Center")</f>
        <v>0</v>
      </c>
      <c r="T611" s="23">
        <f>COUNTIFS(MobileEvents[Date],"&gt;="&amp;EOMONTH(K611,-1)+1,MobileEvents[Date],"&lt;="&amp;K611,MobileEvents[MOBILE PROVIDER NAME],"Invision Diagnostics")</f>
        <v>0</v>
      </c>
      <c r="U611" s="23">
        <f>COUNTIFS(MobileEvents[Date],"&gt;="&amp;EOMONTH(K611,-1)+1,MobileEvents[Date],"&lt;="&amp;K611,MobileEvents[MOBILE PROVIDER NAME],"LMC")</f>
        <v>0</v>
      </c>
      <c r="V611">
        <f>COUNTIFS(MobileEvents[Date],"&gt;="&amp;EOMONTH(K611,-1)+1,MobileEvents[Date],"&lt;="&amp;K611,MobileEvents[MOBILE PROVIDER NAME],"McLeod Health")</f>
        <v>0</v>
      </c>
      <c r="W611">
        <f>COUNTIFS(MobileEvents[Date],"&gt;="&amp;EOMONTH(K611,-1)+1,MobileEvents[Date],"&lt;="&amp;K611,MobileEvents[MOBILE PROVIDER NAME],"MUSC Hollings")</f>
        <v>0</v>
      </c>
      <c r="X611">
        <f>COUNTIFS(MobileEvents[Date],"&gt;="&amp;EOMONTH(K611,-1)+1,MobileEvents[Date],"&lt;="&amp;K611,MobileEvents[MOBILE PROVIDER NAME],"MUSC Mobile Health")</f>
        <v>0</v>
      </c>
      <c r="Y611">
        <f>COUNTIFS(MobileEvents[Date],"&gt;="&amp;EOMONTH(K611,-1)+1,MobileEvents[Date],"&lt;="&amp;K611,MobileEvents[MOBILE PROVIDER NAME],"MUSC Orangeburg")</f>
        <v>0</v>
      </c>
      <c r="Z611">
        <f>COUNTIFS(MobileEvents[Date],"&gt;="&amp;EOMONTH(K611,-1)+1,MobileEvents[Date],"&lt;="&amp;K611,MobileEvents[MOBILE PROVIDER NAME],"Prisma")</f>
        <v>0</v>
      </c>
      <c r="AA611">
        <f>COUNTIFS(MobileEvents[Date],"&gt;="&amp;EOMONTH(K611,-1)+1,MobileEvents[Date],"&lt;="&amp;K611,MobileEvents[MOBILE PROVIDER NAME],"Prisma Upstate")</f>
        <v>0</v>
      </c>
      <c r="AB611">
        <f>COUNTIFS(MobileEvents[Date],"&gt;="&amp;EOMONTH(K611,-1)+1,MobileEvents[Date],"&lt;="&amp;K611,MobileEvents[MOBILE PROVIDER NAME],"Self-Regional")</f>
        <v>0</v>
      </c>
      <c r="AC611">
        <f>COUNTIFS(MobileEvents[Date],"&gt;="&amp;EOMONTH(K611,-1)+1,MobileEvents[Date],"&lt;="&amp;K611,MobileEvents[MOBILE PROVIDER NAME],"Spartanburg Regional")</f>
        <v>0</v>
      </c>
    </row>
    <row r="612" spans="1:29" customFormat="1" x14ac:dyDescent="0.2">
      <c r="A612" s="53">
        <v>45376</v>
      </c>
      <c r="B612" s="9" t="s">
        <v>1188</v>
      </c>
      <c r="C612" s="10" t="s">
        <v>46</v>
      </c>
      <c r="D612" s="10" t="s">
        <v>64</v>
      </c>
      <c r="E612" s="9" t="s">
        <v>20</v>
      </c>
      <c r="F612" s="9"/>
      <c r="G612" s="11">
        <v>9</v>
      </c>
      <c r="H612" s="9"/>
      <c r="I612" s="17"/>
      <c r="J612" s="18"/>
      <c r="K612" s="4">
        <v>48395</v>
      </c>
      <c r="L612" s="2">
        <f>COUNTIFS(MobileEvents[Date],"&gt;="&amp;EOMONTH(K612,-1)+1,MobileEvents[Date],"&lt;="&amp;K612,MobileEvents[REGION],"Upstate")</f>
        <v>0</v>
      </c>
      <c r="M612" s="23">
        <f>COUNTIFS(MobileEvents[Date],"&gt;="&amp;EOMONTH(K612,-1)+1,MobileEvents[Date],"&lt;="&amp;K612,MobileEvents[REGION],"Midlands")</f>
        <v>0</v>
      </c>
      <c r="N612" s="23">
        <f>COUNTIFS(MobileEvents[Date],"&gt;="&amp;EOMONTH(K612,-1)+1,MobileEvents[Date],"&lt;="&amp;K612,MobileEvents[REGION],"Lowcountry")</f>
        <v>0</v>
      </c>
      <c r="O612" s="23">
        <f>COUNTIFS(MobileEvents[Date],"&gt;="&amp;EOMONTH(K612,-1)+1,MobileEvents[Date],"&lt;="&amp;K612,MobileEvents[REGION],"Pee Dee")</f>
        <v>0</v>
      </c>
      <c r="P612" s="23">
        <f>COUNTIFS(MobileEvents[Date],"&gt;="&amp;EOMONTH(K612,-1)+1,MobileEvents[Date],"&lt;="&amp;K612,MobileEvents[MOBILE PROVIDER NAME],"Beaufort Memorial Mobile Wellness Unit")</f>
        <v>0</v>
      </c>
      <c r="Q612" s="23">
        <f>COUNTIFS(MobileEvents[Date],"&gt;="&amp;EOMONTH(K612,-1)+1,MobileEvents[Date],"&lt;="&amp;K612,MobileEvents[MOBILE PROVIDER NAME],"Clemson Rural Health")</f>
        <v>0</v>
      </c>
      <c r="R612" s="23">
        <f>COUNTIFS(MobileEvents[Date],"&gt;="&amp;EOMONTH(K612,-1)+1,MobileEvents[Date],"&lt;="&amp;K612,MobileEvents[MOBILE PROVIDER NAME],"Clemson Prisma PALSS")</f>
        <v>0</v>
      </c>
      <c r="S612" s="23">
        <f>COUNTIFS(MobileEvents[Date],"&gt;="&amp;EOMONTH(K612,-1)+1,MobileEvents[Date],"&lt;="&amp;K612,MobileEvents[MOBILE PROVIDER NAME],"Conway Medical Center")</f>
        <v>0</v>
      </c>
      <c r="T612" s="23">
        <f>COUNTIFS(MobileEvents[Date],"&gt;="&amp;EOMONTH(K612,-1)+1,MobileEvents[Date],"&lt;="&amp;K612,MobileEvents[MOBILE PROVIDER NAME],"Invision Diagnostics")</f>
        <v>0</v>
      </c>
      <c r="U612" s="23">
        <f>COUNTIFS(MobileEvents[Date],"&gt;="&amp;EOMONTH(K612,-1)+1,MobileEvents[Date],"&lt;="&amp;K612,MobileEvents[MOBILE PROVIDER NAME],"LMC")</f>
        <v>0</v>
      </c>
      <c r="V612">
        <f>COUNTIFS(MobileEvents[Date],"&gt;="&amp;EOMONTH(K612,-1)+1,MobileEvents[Date],"&lt;="&amp;K612,MobileEvents[MOBILE PROVIDER NAME],"McLeod Health")</f>
        <v>0</v>
      </c>
      <c r="W612">
        <f>COUNTIFS(MobileEvents[Date],"&gt;="&amp;EOMONTH(K612,-1)+1,MobileEvents[Date],"&lt;="&amp;K612,MobileEvents[MOBILE PROVIDER NAME],"MUSC Hollings")</f>
        <v>0</v>
      </c>
      <c r="X612">
        <f>COUNTIFS(MobileEvents[Date],"&gt;="&amp;EOMONTH(K612,-1)+1,MobileEvents[Date],"&lt;="&amp;K612,MobileEvents[MOBILE PROVIDER NAME],"MUSC Mobile Health")</f>
        <v>0</v>
      </c>
      <c r="Y612">
        <f>COUNTIFS(MobileEvents[Date],"&gt;="&amp;EOMONTH(K612,-1)+1,MobileEvents[Date],"&lt;="&amp;K612,MobileEvents[MOBILE PROVIDER NAME],"MUSC Orangeburg")</f>
        <v>0</v>
      </c>
      <c r="Z612">
        <f>COUNTIFS(MobileEvents[Date],"&gt;="&amp;EOMONTH(K612,-1)+1,MobileEvents[Date],"&lt;="&amp;K612,MobileEvents[MOBILE PROVIDER NAME],"Prisma")</f>
        <v>0</v>
      </c>
      <c r="AA612">
        <f>COUNTIFS(MobileEvents[Date],"&gt;="&amp;EOMONTH(K612,-1)+1,MobileEvents[Date],"&lt;="&amp;K612,MobileEvents[MOBILE PROVIDER NAME],"Prisma Upstate")</f>
        <v>0</v>
      </c>
      <c r="AB612">
        <f>COUNTIFS(MobileEvents[Date],"&gt;="&amp;EOMONTH(K612,-1)+1,MobileEvents[Date],"&lt;="&amp;K612,MobileEvents[MOBILE PROVIDER NAME],"Self-Regional")</f>
        <v>0</v>
      </c>
      <c r="AC612">
        <f>COUNTIFS(MobileEvents[Date],"&gt;="&amp;EOMONTH(K612,-1)+1,MobileEvents[Date],"&lt;="&amp;K612,MobileEvents[MOBILE PROVIDER NAME],"Spartanburg Regional")</f>
        <v>0</v>
      </c>
    </row>
    <row r="613" spans="1:29" customFormat="1" x14ac:dyDescent="0.2">
      <c r="A613" s="59">
        <v>45376</v>
      </c>
      <c r="B613" s="13" t="s">
        <v>1159</v>
      </c>
      <c r="C613" s="32" t="s">
        <v>45</v>
      </c>
      <c r="D613" s="32" t="s">
        <v>64</v>
      </c>
      <c r="E613" s="13" t="s">
        <v>39</v>
      </c>
      <c r="F613" s="13"/>
      <c r="G613" s="40">
        <v>9</v>
      </c>
      <c r="H613" s="13"/>
      <c r="I613" s="19"/>
      <c r="J613" s="41"/>
      <c r="K613" s="4">
        <v>48426</v>
      </c>
      <c r="L613" s="2">
        <f>COUNTIFS(MobileEvents[Date],"&gt;="&amp;EOMONTH(K613,-1)+1,MobileEvents[Date],"&lt;="&amp;K613,MobileEvents[REGION],"Upstate")</f>
        <v>0</v>
      </c>
      <c r="M613" s="23">
        <f>COUNTIFS(MobileEvents[Date],"&gt;="&amp;EOMONTH(K613,-1)+1,MobileEvents[Date],"&lt;="&amp;K613,MobileEvents[REGION],"Midlands")</f>
        <v>0</v>
      </c>
      <c r="N613" s="23">
        <f>COUNTIFS(MobileEvents[Date],"&gt;="&amp;EOMONTH(K613,-1)+1,MobileEvents[Date],"&lt;="&amp;K613,MobileEvents[REGION],"Lowcountry")</f>
        <v>0</v>
      </c>
      <c r="O613" s="23">
        <f>COUNTIFS(MobileEvents[Date],"&gt;="&amp;EOMONTH(K613,-1)+1,MobileEvents[Date],"&lt;="&amp;K613,MobileEvents[REGION],"Pee Dee")</f>
        <v>0</v>
      </c>
      <c r="P613" s="23">
        <f>COUNTIFS(MobileEvents[Date],"&gt;="&amp;EOMONTH(K613,-1)+1,MobileEvents[Date],"&lt;="&amp;K613,MobileEvents[MOBILE PROVIDER NAME],"Beaufort Memorial Mobile Wellness Unit")</f>
        <v>0</v>
      </c>
      <c r="Q613" s="23">
        <f>COUNTIFS(MobileEvents[Date],"&gt;="&amp;EOMONTH(K613,-1)+1,MobileEvents[Date],"&lt;="&amp;K613,MobileEvents[MOBILE PROVIDER NAME],"Clemson Rural Health")</f>
        <v>0</v>
      </c>
      <c r="R613" s="23">
        <f>COUNTIFS(MobileEvents[Date],"&gt;="&amp;EOMONTH(K613,-1)+1,MobileEvents[Date],"&lt;="&amp;K613,MobileEvents[MOBILE PROVIDER NAME],"Clemson Prisma PALSS")</f>
        <v>0</v>
      </c>
      <c r="S613" s="23">
        <f>COUNTIFS(MobileEvents[Date],"&gt;="&amp;EOMONTH(K613,-1)+1,MobileEvents[Date],"&lt;="&amp;K613,MobileEvents[MOBILE PROVIDER NAME],"Conway Medical Center")</f>
        <v>0</v>
      </c>
      <c r="T613" s="23">
        <f>COUNTIFS(MobileEvents[Date],"&gt;="&amp;EOMONTH(K613,-1)+1,MobileEvents[Date],"&lt;="&amp;K613,MobileEvents[MOBILE PROVIDER NAME],"Invision Diagnostics")</f>
        <v>0</v>
      </c>
      <c r="U613" s="23">
        <f>COUNTIFS(MobileEvents[Date],"&gt;="&amp;EOMONTH(K613,-1)+1,MobileEvents[Date],"&lt;="&amp;K613,MobileEvents[MOBILE PROVIDER NAME],"LMC")</f>
        <v>0</v>
      </c>
      <c r="V613">
        <f>COUNTIFS(MobileEvents[Date],"&gt;="&amp;EOMONTH(K613,-1)+1,MobileEvents[Date],"&lt;="&amp;K613,MobileEvents[MOBILE PROVIDER NAME],"McLeod Health")</f>
        <v>0</v>
      </c>
      <c r="W613">
        <f>COUNTIFS(MobileEvents[Date],"&gt;="&amp;EOMONTH(K613,-1)+1,MobileEvents[Date],"&lt;="&amp;K613,MobileEvents[MOBILE PROVIDER NAME],"MUSC Hollings")</f>
        <v>0</v>
      </c>
      <c r="X613">
        <f>COUNTIFS(MobileEvents[Date],"&gt;="&amp;EOMONTH(K613,-1)+1,MobileEvents[Date],"&lt;="&amp;K613,MobileEvents[MOBILE PROVIDER NAME],"MUSC Mobile Health")</f>
        <v>0</v>
      </c>
      <c r="Y613">
        <f>COUNTIFS(MobileEvents[Date],"&gt;="&amp;EOMONTH(K613,-1)+1,MobileEvents[Date],"&lt;="&amp;K613,MobileEvents[MOBILE PROVIDER NAME],"MUSC Orangeburg")</f>
        <v>0</v>
      </c>
      <c r="Z613">
        <f>COUNTIFS(MobileEvents[Date],"&gt;="&amp;EOMONTH(K613,-1)+1,MobileEvents[Date],"&lt;="&amp;K613,MobileEvents[MOBILE PROVIDER NAME],"Prisma")</f>
        <v>0</v>
      </c>
      <c r="AA613">
        <f>COUNTIFS(MobileEvents[Date],"&gt;="&amp;EOMONTH(K613,-1)+1,MobileEvents[Date],"&lt;="&amp;K613,MobileEvents[MOBILE PROVIDER NAME],"Prisma Upstate")</f>
        <v>0</v>
      </c>
      <c r="AB613">
        <f>COUNTIFS(MobileEvents[Date],"&gt;="&amp;EOMONTH(K613,-1)+1,MobileEvents[Date],"&lt;="&amp;K613,MobileEvents[MOBILE PROVIDER NAME],"Self-Regional")</f>
        <v>0</v>
      </c>
      <c r="AC613">
        <f>COUNTIFS(MobileEvents[Date],"&gt;="&amp;EOMONTH(K613,-1)+1,MobileEvents[Date],"&lt;="&amp;K613,MobileEvents[MOBILE PROVIDER NAME],"Spartanburg Regional")</f>
        <v>0</v>
      </c>
    </row>
    <row r="614" spans="1:29" x14ac:dyDescent="0.2">
      <c r="A614" s="53">
        <v>45377</v>
      </c>
      <c r="B614" s="9" t="s">
        <v>1330</v>
      </c>
      <c r="C614" s="10" t="s">
        <v>52</v>
      </c>
      <c r="D614" s="10" t="s">
        <v>69</v>
      </c>
      <c r="E614" s="9" t="s">
        <v>17</v>
      </c>
      <c r="F614" s="9"/>
      <c r="G614" s="11">
        <v>20</v>
      </c>
      <c r="H614" s="9"/>
      <c r="I614" s="9"/>
      <c r="J614" s="9"/>
      <c r="K614" s="38">
        <v>48457</v>
      </c>
      <c r="L614" s="39">
        <f>COUNTIFS(MobileEvents[Date],"&gt;="&amp;EOMONTH(K614,-1)+1,MobileEvents[Date],"&lt;="&amp;K614,MobileEvents[REGION],"Upstate")</f>
        <v>0</v>
      </c>
      <c r="M614" s="9">
        <f>COUNTIFS(MobileEvents[Date],"&gt;="&amp;EOMONTH(K614,-1)+1,MobileEvents[Date],"&lt;="&amp;K614,MobileEvents[REGION],"Midlands")</f>
        <v>0</v>
      </c>
      <c r="N614" s="9">
        <f>COUNTIFS(MobileEvents[Date],"&gt;="&amp;EOMONTH(K614,-1)+1,MobileEvents[Date],"&lt;="&amp;K614,MobileEvents[REGION],"Lowcountry")</f>
        <v>0</v>
      </c>
      <c r="O614" s="9">
        <f>COUNTIFS(MobileEvents[Date],"&gt;="&amp;EOMONTH(K614,-1)+1,MobileEvents[Date],"&lt;="&amp;K614,MobileEvents[REGION],"Pee Dee")</f>
        <v>0</v>
      </c>
      <c r="P614" s="9">
        <f>COUNTIFS(MobileEvents[Date],"&gt;="&amp;EOMONTH(K614,-1)+1,MobileEvents[Date],"&lt;="&amp;K614,MobileEvents[MOBILE PROVIDER NAME],"Beaufort Memorial Mobile Wellness Unit")</f>
        <v>0</v>
      </c>
      <c r="Q614" s="9">
        <f>COUNTIFS(MobileEvents[Date],"&gt;="&amp;EOMONTH(K614,-1)+1,MobileEvents[Date],"&lt;="&amp;K614,MobileEvents[MOBILE PROVIDER NAME],"Clemson Rural Health")</f>
        <v>0</v>
      </c>
      <c r="R614" s="9">
        <f>COUNTIFS(MobileEvents[Date],"&gt;="&amp;EOMONTH(K614,-1)+1,MobileEvents[Date],"&lt;="&amp;K614,MobileEvents[MOBILE PROVIDER NAME],"Clemson Prisma PALSS")</f>
        <v>0</v>
      </c>
      <c r="S614" s="9">
        <f>COUNTIFS(MobileEvents[Date],"&gt;="&amp;EOMONTH(K614,-1)+1,MobileEvents[Date],"&lt;="&amp;K614,MobileEvents[MOBILE PROVIDER NAME],"Conway Medical Center")</f>
        <v>0</v>
      </c>
      <c r="T614" s="9">
        <f>COUNTIFS(MobileEvents[Date],"&gt;="&amp;EOMONTH(K614,-1)+1,MobileEvents[Date],"&lt;="&amp;K614,MobileEvents[MOBILE PROVIDER NAME],"Invision Diagnostics")</f>
        <v>0</v>
      </c>
      <c r="U614" s="9">
        <f>COUNTIFS(MobileEvents[Date],"&gt;="&amp;EOMONTH(K614,-1)+1,MobileEvents[Date],"&lt;="&amp;K614,MobileEvents[MOBILE PROVIDER NAME],"LMC")</f>
        <v>0</v>
      </c>
      <c r="V614" s="21">
        <f>COUNTIFS(MobileEvents[Date],"&gt;="&amp;EOMONTH(K614,-1)+1,MobileEvents[Date],"&lt;="&amp;K614,MobileEvents[MOBILE PROVIDER NAME],"McLeod Health")</f>
        <v>0</v>
      </c>
      <c r="W614" s="21">
        <f>COUNTIFS(MobileEvents[Date],"&gt;="&amp;EOMONTH(K614,-1)+1,MobileEvents[Date],"&lt;="&amp;K614,MobileEvents[MOBILE PROVIDER NAME],"MUSC Hollings")</f>
        <v>0</v>
      </c>
      <c r="X614" s="21">
        <f>COUNTIFS(MobileEvents[Date],"&gt;="&amp;EOMONTH(K614,-1)+1,MobileEvents[Date],"&lt;="&amp;K614,MobileEvents[MOBILE PROVIDER NAME],"MUSC Mobile Health")</f>
        <v>0</v>
      </c>
      <c r="Y614" s="21">
        <f>COUNTIFS(MobileEvents[Date],"&gt;="&amp;EOMONTH(K614,-1)+1,MobileEvents[Date],"&lt;="&amp;K614,MobileEvents[MOBILE PROVIDER NAME],"MUSC Orangeburg")</f>
        <v>0</v>
      </c>
      <c r="Z614" s="21">
        <f>COUNTIFS(MobileEvents[Date],"&gt;="&amp;EOMONTH(K614,-1)+1,MobileEvents[Date],"&lt;="&amp;K614,MobileEvents[MOBILE PROVIDER NAME],"Prisma")</f>
        <v>0</v>
      </c>
      <c r="AA614" s="21">
        <f>COUNTIFS(MobileEvents[Date],"&gt;="&amp;EOMONTH(K614,-1)+1,MobileEvents[Date],"&lt;="&amp;K614,MobileEvents[MOBILE PROVIDER NAME],"Prisma Upstate")</f>
        <v>0</v>
      </c>
      <c r="AB614" s="21">
        <f>COUNTIFS(MobileEvents[Date],"&gt;="&amp;EOMONTH(K614,-1)+1,MobileEvents[Date],"&lt;="&amp;K614,MobileEvents[MOBILE PROVIDER NAME],"Self-Regional")</f>
        <v>0</v>
      </c>
      <c r="AC614" s="21">
        <f>COUNTIFS(MobileEvents[Date],"&gt;="&amp;EOMONTH(K614,-1)+1,MobileEvents[Date],"&lt;="&amp;K614,MobileEvents[MOBILE PROVIDER NAME],"Spartanburg Regional")</f>
        <v>0</v>
      </c>
    </row>
    <row r="615" spans="1:29" customFormat="1" x14ac:dyDescent="0.2">
      <c r="A615" s="57">
        <v>45378</v>
      </c>
      <c r="B615" s="36" t="s">
        <v>1227</v>
      </c>
      <c r="C615" s="46" t="s">
        <v>62</v>
      </c>
      <c r="D615" s="46" t="s">
        <v>77</v>
      </c>
      <c r="E615" s="36" t="s">
        <v>39</v>
      </c>
      <c r="F615" s="36"/>
      <c r="G615" s="47">
        <v>11</v>
      </c>
      <c r="H615" s="36"/>
      <c r="I615" s="37"/>
      <c r="J615" s="49"/>
      <c r="K615" s="4">
        <v>48487</v>
      </c>
      <c r="L615" s="2">
        <f>COUNTIFS(MobileEvents[Date],"&gt;="&amp;EOMONTH(K615,-1)+1,MobileEvents[Date],"&lt;="&amp;K615,MobileEvents[REGION],"Upstate")</f>
        <v>0</v>
      </c>
      <c r="M615" s="23">
        <f>COUNTIFS(MobileEvents[Date],"&gt;="&amp;EOMONTH(K615,-1)+1,MobileEvents[Date],"&lt;="&amp;K615,MobileEvents[REGION],"Midlands")</f>
        <v>0</v>
      </c>
      <c r="N615" s="23">
        <f>COUNTIFS(MobileEvents[Date],"&gt;="&amp;EOMONTH(K615,-1)+1,MobileEvents[Date],"&lt;="&amp;K615,MobileEvents[REGION],"Lowcountry")</f>
        <v>0</v>
      </c>
      <c r="O615" s="23">
        <f>COUNTIFS(MobileEvents[Date],"&gt;="&amp;EOMONTH(K615,-1)+1,MobileEvents[Date],"&lt;="&amp;K615,MobileEvents[REGION],"Pee Dee")</f>
        <v>0</v>
      </c>
      <c r="P615" s="23">
        <f>COUNTIFS(MobileEvents[Date],"&gt;="&amp;EOMONTH(K615,-1)+1,MobileEvents[Date],"&lt;="&amp;K615,MobileEvents[MOBILE PROVIDER NAME],"Beaufort Memorial Mobile Wellness Unit")</f>
        <v>0</v>
      </c>
      <c r="Q615" s="23">
        <f>COUNTIFS(MobileEvents[Date],"&gt;="&amp;EOMONTH(K615,-1)+1,MobileEvents[Date],"&lt;="&amp;K615,MobileEvents[MOBILE PROVIDER NAME],"Clemson Rural Health")</f>
        <v>0</v>
      </c>
      <c r="R615" s="23">
        <f>COUNTIFS(MobileEvents[Date],"&gt;="&amp;EOMONTH(K615,-1)+1,MobileEvents[Date],"&lt;="&amp;K615,MobileEvents[MOBILE PROVIDER NAME],"Clemson Prisma PALSS")</f>
        <v>0</v>
      </c>
      <c r="S615" s="23">
        <f>COUNTIFS(MobileEvents[Date],"&gt;="&amp;EOMONTH(K615,-1)+1,MobileEvents[Date],"&lt;="&amp;K615,MobileEvents[MOBILE PROVIDER NAME],"Conway Medical Center")</f>
        <v>0</v>
      </c>
      <c r="T615" s="23">
        <f>COUNTIFS(MobileEvents[Date],"&gt;="&amp;EOMONTH(K615,-1)+1,MobileEvents[Date],"&lt;="&amp;K615,MobileEvents[MOBILE PROVIDER NAME],"Invision Diagnostics")</f>
        <v>0</v>
      </c>
      <c r="U615" s="23">
        <f>COUNTIFS(MobileEvents[Date],"&gt;="&amp;EOMONTH(K615,-1)+1,MobileEvents[Date],"&lt;="&amp;K615,MobileEvents[MOBILE PROVIDER NAME],"LMC")</f>
        <v>0</v>
      </c>
      <c r="V615">
        <f>COUNTIFS(MobileEvents[Date],"&gt;="&amp;EOMONTH(K615,-1)+1,MobileEvents[Date],"&lt;="&amp;K615,MobileEvents[MOBILE PROVIDER NAME],"McLeod Health")</f>
        <v>0</v>
      </c>
      <c r="W615">
        <f>COUNTIFS(MobileEvents[Date],"&gt;="&amp;EOMONTH(K615,-1)+1,MobileEvents[Date],"&lt;="&amp;K615,MobileEvents[MOBILE PROVIDER NAME],"MUSC Hollings")</f>
        <v>0</v>
      </c>
      <c r="X615">
        <f>COUNTIFS(MobileEvents[Date],"&gt;="&amp;EOMONTH(K615,-1)+1,MobileEvents[Date],"&lt;="&amp;K615,MobileEvents[MOBILE PROVIDER NAME],"MUSC Mobile Health")</f>
        <v>0</v>
      </c>
      <c r="Y615">
        <f>COUNTIFS(MobileEvents[Date],"&gt;="&amp;EOMONTH(K615,-1)+1,MobileEvents[Date],"&lt;="&amp;K615,MobileEvents[MOBILE PROVIDER NAME],"MUSC Orangeburg")</f>
        <v>0</v>
      </c>
      <c r="Z615">
        <f>COUNTIFS(MobileEvents[Date],"&gt;="&amp;EOMONTH(K615,-1)+1,MobileEvents[Date],"&lt;="&amp;K615,MobileEvents[MOBILE PROVIDER NAME],"Prisma")</f>
        <v>0</v>
      </c>
      <c r="AA615">
        <f>COUNTIFS(MobileEvents[Date],"&gt;="&amp;EOMONTH(K615,-1)+1,MobileEvents[Date],"&lt;="&amp;K615,MobileEvents[MOBILE PROVIDER NAME],"Prisma Upstate")</f>
        <v>0</v>
      </c>
      <c r="AB615">
        <f>COUNTIFS(MobileEvents[Date],"&gt;="&amp;EOMONTH(K615,-1)+1,MobileEvents[Date],"&lt;="&amp;K615,MobileEvents[MOBILE PROVIDER NAME],"Self-Regional")</f>
        <v>0</v>
      </c>
      <c r="AC615">
        <f>COUNTIFS(MobileEvents[Date],"&gt;="&amp;EOMONTH(K615,-1)+1,MobileEvents[Date],"&lt;="&amp;K615,MobileEvents[MOBILE PROVIDER NAME],"Spartanburg Regional")</f>
        <v>0</v>
      </c>
    </row>
    <row r="616" spans="1:29" x14ac:dyDescent="0.2">
      <c r="A616" s="53">
        <v>45379</v>
      </c>
      <c r="B616" s="9" t="s">
        <v>1332</v>
      </c>
      <c r="C616" s="10" t="s">
        <v>52</v>
      </c>
      <c r="D616" s="10" t="s">
        <v>69</v>
      </c>
      <c r="E616" s="9" t="s">
        <v>26</v>
      </c>
      <c r="F616" s="9"/>
      <c r="G616" s="11">
        <v>16</v>
      </c>
      <c r="H616" s="9"/>
      <c r="I616" s="9"/>
      <c r="J616" s="9"/>
      <c r="K616" s="38">
        <v>48518</v>
      </c>
      <c r="L616" s="39">
        <f>COUNTIFS(MobileEvents[Date],"&gt;="&amp;EOMONTH(K616,-1)+1,MobileEvents[Date],"&lt;="&amp;K616,MobileEvents[REGION],"Upstate")</f>
        <v>0</v>
      </c>
      <c r="M616" s="9">
        <f>COUNTIFS(MobileEvents[Date],"&gt;="&amp;EOMONTH(K616,-1)+1,MobileEvents[Date],"&lt;="&amp;K616,MobileEvents[REGION],"Midlands")</f>
        <v>0</v>
      </c>
      <c r="N616" s="9">
        <f>COUNTIFS(MobileEvents[Date],"&gt;="&amp;EOMONTH(K616,-1)+1,MobileEvents[Date],"&lt;="&amp;K616,MobileEvents[REGION],"Lowcountry")</f>
        <v>0</v>
      </c>
      <c r="O616" s="9">
        <f>COUNTIFS(MobileEvents[Date],"&gt;="&amp;EOMONTH(K616,-1)+1,MobileEvents[Date],"&lt;="&amp;K616,MobileEvents[REGION],"Pee Dee")</f>
        <v>0</v>
      </c>
      <c r="P616" s="9">
        <f>COUNTIFS(MobileEvents[Date],"&gt;="&amp;EOMONTH(K616,-1)+1,MobileEvents[Date],"&lt;="&amp;K616,MobileEvents[MOBILE PROVIDER NAME],"Beaufort Memorial Mobile Wellness Unit")</f>
        <v>0</v>
      </c>
      <c r="Q616" s="9">
        <f>COUNTIFS(MobileEvents[Date],"&gt;="&amp;EOMONTH(K616,-1)+1,MobileEvents[Date],"&lt;="&amp;K616,MobileEvents[MOBILE PROVIDER NAME],"Clemson Rural Health")</f>
        <v>0</v>
      </c>
      <c r="R616" s="9">
        <f>COUNTIFS(MobileEvents[Date],"&gt;="&amp;EOMONTH(K616,-1)+1,MobileEvents[Date],"&lt;="&amp;K616,MobileEvents[MOBILE PROVIDER NAME],"Clemson Prisma PALSS")</f>
        <v>0</v>
      </c>
      <c r="S616" s="9">
        <f>COUNTIFS(MobileEvents[Date],"&gt;="&amp;EOMONTH(K616,-1)+1,MobileEvents[Date],"&lt;="&amp;K616,MobileEvents[MOBILE PROVIDER NAME],"Conway Medical Center")</f>
        <v>0</v>
      </c>
      <c r="T616" s="9">
        <f>COUNTIFS(MobileEvents[Date],"&gt;="&amp;EOMONTH(K616,-1)+1,MobileEvents[Date],"&lt;="&amp;K616,MobileEvents[MOBILE PROVIDER NAME],"Invision Diagnostics")</f>
        <v>0</v>
      </c>
      <c r="U616" s="9">
        <f>COUNTIFS(MobileEvents[Date],"&gt;="&amp;EOMONTH(K616,-1)+1,MobileEvents[Date],"&lt;="&amp;K616,MobileEvents[MOBILE PROVIDER NAME],"LMC")</f>
        <v>0</v>
      </c>
      <c r="V616" s="21">
        <f>COUNTIFS(MobileEvents[Date],"&gt;="&amp;EOMONTH(K616,-1)+1,MobileEvents[Date],"&lt;="&amp;K616,MobileEvents[MOBILE PROVIDER NAME],"McLeod Health")</f>
        <v>0</v>
      </c>
      <c r="W616" s="21">
        <f>COUNTIFS(MobileEvents[Date],"&gt;="&amp;EOMONTH(K616,-1)+1,MobileEvents[Date],"&lt;="&amp;K616,MobileEvents[MOBILE PROVIDER NAME],"MUSC Hollings")</f>
        <v>0</v>
      </c>
      <c r="X616" s="21">
        <f>COUNTIFS(MobileEvents[Date],"&gt;="&amp;EOMONTH(K616,-1)+1,MobileEvents[Date],"&lt;="&amp;K616,MobileEvents[MOBILE PROVIDER NAME],"MUSC Mobile Health")</f>
        <v>0</v>
      </c>
      <c r="Y616" s="21">
        <f>COUNTIFS(MobileEvents[Date],"&gt;="&amp;EOMONTH(K616,-1)+1,MobileEvents[Date],"&lt;="&amp;K616,MobileEvents[MOBILE PROVIDER NAME],"MUSC Orangeburg")</f>
        <v>0</v>
      </c>
      <c r="Z616" s="21">
        <f>COUNTIFS(MobileEvents[Date],"&gt;="&amp;EOMONTH(K616,-1)+1,MobileEvents[Date],"&lt;="&amp;K616,MobileEvents[MOBILE PROVIDER NAME],"Prisma")</f>
        <v>0</v>
      </c>
      <c r="AA616" s="21">
        <f>COUNTIFS(MobileEvents[Date],"&gt;="&amp;EOMONTH(K616,-1)+1,MobileEvents[Date],"&lt;="&amp;K616,MobileEvents[MOBILE PROVIDER NAME],"Prisma Upstate")</f>
        <v>0</v>
      </c>
      <c r="AB616" s="21">
        <f>COUNTIFS(MobileEvents[Date],"&gt;="&amp;EOMONTH(K616,-1)+1,MobileEvents[Date],"&lt;="&amp;K616,MobileEvents[MOBILE PROVIDER NAME],"Self-Regional")</f>
        <v>0</v>
      </c>
      <c r="AC616" s="21">
        <f>COUNTIFS(MobileEvents[Date],"&gt;="&amp;EOMONTH(K616,-1)+1,MobileEvents[Date],"&lt;="&amp;K616,MobileEvents[MOBILE PROVIDER NAME],"Spartanburg Regional")</f>
        <v>0</v>
      </c>
    </row>
    <row r="617" spans="1:29" customFormat="1" ht="16" x14ac:dyDescent="0.2">
      <c r="A617" s="57">
        <v>45379</v>
      </c>
      <c r="B617" s="50" t="s">
        <v>1352</v>
      </c>
      <c r="C617" s="46" t="s">
        <v>66</v>
      </c>
      <c r="D617" s="46" t="s">
        <v>64</v>
      </c>
      <c r="E617" s="36" t="s">
        <v>39</v>
      </c>
      <c r="F617" s="36"/>
      <c r="G617" s="47">
        <v>1</v>
      </c>
      <c r="H617" s="36"/>
      <c r="I617" s="37"/>
      <c r="J617" s="49"/>
      <c r="K617" s="4">
        <v>48548</v>
      </c>
      <c r="L617" s="2">
        <f>COUNTIFS(MobileEvents[Date],"&gt;="&amp;EOMONTH(K617,-1)+1,MobileEvents[Date],"&lt;="&amp;K617,MobileEvents[REGION],"Upstate")</f>
        <v>0</v>
      </c>
      <c r="M617" s="23">
        <f>COUNTIFS(MobileEvents[Date],"&gt;="&amp;EOMONTH(K617,-1)+1,MobileEvents[Date],"&lt;="&amp;K617,MobileEvents[REGION],"Midlands")</f>
        <v>0</v>
      </c>
      <c r="N617" s="23">
        <f>COUNTIFS(MobileEvents[Date],"&gt;="&amp;EOMONTH(K617,-1)+1,MobileEvents[Date],"&lt;="&amp;K617,MobileEvents[REGION],"Lowcountry")</f>
        <v>0</v>
      </c>
      <c r="O617" s="23">
        <f>COUNTIFS(MobileEvents[Date],"&gt;="&amp;EOMONTH(K617,-1)+1,MobileEvents[Date],"&lt;="&amp;K617,MobileEvents[REGION],"Pee Dee")</f>
        <v>0</v>
      </c>
      <c r="P617" s="23">
        <f>COUNTIFS(MobileEvents[Date],"&gt;="&amp;EOMONTH(K617,-1)+1,MobileEvents[Date],"&lt;="&amp;K617,MobileEvents[MOBILE PROVIDER NAME],"Beaufort Memorial Mobile Wellness Unit")</f>
        <v>0</v>
      </c>
      <c r="Q617" s="23">
        <f>COUNTIFS(MobileEvents[Date],"&gt;="&amp;EOMONTH(K617,-1)+1,MobileEvents[Date],"&lt;="&amp;K617,MobileEvents[MOBILE PROVIDER NAME],"Clemson Rural Health")</f>
        <v>0</v>
      </c>
      <c r="R617" s="23">
        <f>COUNTIFS(MobileEvents[Date],"&gt;="&amp;EOMONTH(K617,-1)+1,MobileEvents[Date],"&lt;="&amp;K617,MobileEvents[MOBILE PROVIDER NAME],"Clemson Prisma PALSS")</f>
        <v>0</v>
      </c>
      <c r="S617" s="23">
        <f>COUNTIFS(MobileEvents[Date],"&gt;="&amp;EOMONTH(K617,-1)+1,MobileEvents[Date],"&lt;="&amp;K617,MobileEvents[MOBILE PROVIDER NAME],"Conway Medical Center")</f>
        <v>0</v>
      </c>
      <c r="T617" s="23">
        <f>COUNTIFS(MobileEvents[Date],"&gt;="&amp;EOMONTH(K617,-1)+1,MobileEvents[Date],"&lt;="&amp;K617,MobileEvents[MOBILE PROVIDER NAME],"Invision Diagnostics")</f>
        <v>0</v>
      </c>
      <c r="U617" s="23">
        <f>COUNTIFS(MobileEvents[Date],"&gt;="&amp;EOMONTH(K617,-1)+1,MobileEvents[Date],"&lt;="&amp;K617,MobileEvents[MOBILE PROVIDER NAME],"LMC")</f>
        <v>0</v>
      </c>
      <c r="V617">
        <f>COUNTIFS(MobileEvents[Date],"&gt;="&amp;EOMONTH(K617,-1)+1,MobileEvents[Date],"&lt;="&amp;K617,MobileEvents[MOBILE PROVIDER NAME],"McLeod Health")</f>
        <v>0</v>
      </c>
      <c r="W617">
        <f>COUNTIFS(MobileEvents[Date],"&gt;="&amp;EOMONTH(K617,-1)+1,MobileEvents[Date],"&lt;="&amp;K617,MobileEvents[MOBILE PROVIDER NAME],"MUSC Hollings")</f>
        <v>0</v>
      </c>
      <c r="X617">
        <f>COUNTIFS(MobileEvents[Date],"&gt;="&amp;EOMONTH(K617,-1)+1,MobileEvents[Date],"&lt;="&amp;K617,MobileEvents[MOBILE PROVIDER NAME],"MUSC Mobile Health")</f>
        <v>0</v>
      </c>
      <c r="Y617">
        <f>COUNTIFS(MobileEvents[Date],"&gt;="&amp;EOMONTH(K617,-1)+1,MobileEvents[Date],"&lt;="&amp;K617,MobileEvents[MOBILE PROVIDER NAME],"MUSC Orangeburg")</f>
        <v>0</v>
      </c>
      <c r="Z617">
        <f>COUNTIFS(MobileEvents[Date],"&gt;="&amp;EOMONTH(K617,-1)+1,MobileEvents[Date],"&lt;="&amp;K617,MobileEvents[MOBILE PROVIDER NAME],"Prisma")</f>
        <v>0</v>
      </c>
      <c r="AA617">
        <f>COUNTIFS(MobileEvents[Date],"&gt;="&amp;EOMONTH(K617,-1)+1,MobileEvents[Date],"&lt;="&amp;K617,MobileEvents[MOBILE PROVIDER NAME],"Prisma Upstate")</f>
        <v>0</v>
      </c>
      <c r="AB617">
        <f>COUNTIFS(MobileEvents[Date],"&gt;="&amp;EOMONTH(K617,-1)+1,MobileEvents[Date],"&lt;="&amp;K617,MobileEvents[MOBILE PROVIDER NAME],"Self-Regional")</f>
        <v>0</v>
      </c>
      <c r="AC617">
        <f>COUNTIFS(MobileEvents[Date],"&gt;="&amp;EOMONTH(K617,-1)+1,MobileEvents[Date],"&lt;="&amp;K617,MobileEvents[MOBILE PROVIDER NAME],"Spartanburg Regional")</f>
        <v>0</v>
      </c>
    </row>
    <row r="618" spans="1:29" ht="16" x14ac:dyDescent="0.2">
      <c r="A618" s="53">
        <v>45384</v>
      </c>
      <c r="B618" s="12" t="s">
        <v>1168</v>
      </c>
      <c r="C618" s="10" t="s">
        <v>47</v>
      </c>
      <c r="D618" s="10" t="s">
        <v>69</v>
      </c>
      <c r="E618" s="9" t="s">
        <v>26</v>
      </c>
      <c r="F618" s="9"/>
      <c r="G618" s="11">
        <v>12</v>
      </c>
      <c r="H618" s="9"/>
      <c r="I618" s="9"/>
      <c r="J618" s="9"/>
      <c r="K618" s="38">
        <v>48579</v>
      </c>
      <c r="L618" s="39">
        <f>COUNTIFS(MobileEvents[Date],"&gt;="&amp;EOMONTH(K618,-1)+1,MobileEvents[Date],"&lt;="&amp;K618,MobileEvents[REGION],"Upstate")</f>
        <v>0</v>
      </c>
      <c r="M618" s="9">
        <f>COUNTIFS(MobileEvents[Date],"&gt;="&amp;EOMONTH(K618,-1)+1,MobileEvents[Date],"&lt;="&amp;K618,MobileEvents[REGION],"Midlands")</f>
        <v>0</v>
      </c>
      <c r="N618" s="9">
        <f>COUNTIFS(MobileEvents[Date],"&gt;="&amp;EOMONTH(K618,-1)+1,MobileEvents[Date],"&lt;="&amp;K618,MobileEvents[REGION],"Lowcountry")</f>
        <v>0</v>
      </c>
      <c r="O618" s="9">
        <f>COUNTIFS(MobileEvents[Date],"&gt;="&amp;EOMONTH(K618,-1)+1,MobileEvents[Date],"&lt;="&amp;K618,MobileEvents[REGION],"Pee Dee")</f>
        <v>0</v>
      </c>
      <c r="P618" s="9">
        <f>COUNTIFS(MobileEvents[Date],"&gt;="&amp;EOMONTH(K618,-1)+1,MobileEvents[Date],"&lt;="&amp;K618,MobileEvents[MOBILE PROVIDER NAME],"Beaufort Memorial Mobile Wellness Unit")</f>
        <v>0</v>
      </c>
      <c r="Q618" s="9">
        <f>COUNTIFS(MobileEvents[Date],"&gt;="&amp;EOMONTH(K618,-1)+1,MobileEvents[Date],"&lt;="&amp;K618,MobileEvents[MOBILE PROVIDER NAME],"Clemson Rural Health")</f>
        <v>0</v>
      </c>
      <c r="R618" s="9">
        <f>COUNTIFS(MobileEvents[Date],"&gt;="&amp;EOMONTH(K618,-1)+1,MobileEvents[Date],"&lt;="&amp;K618,MobileEvents[MOBILE PROVIDER NAME],"Clemson Prisma PALSS")</f>
        <v>0</v>
      </c>
      <c r="S618" s="9">
        <f>COUNTIFS(MobileEvents[Date],"&gt;="&amp;EOMONTH(K618,-1)+1,MobileEvents[Date],"&lt;="&amp;K618,MobileEvents[MOBILE PROVIDER NAME],"Conway Medical Center")</f>
        <v>0</v>
      </c>
      <c r="T618" s="9">
        <f>COUNTIFS(MobileEvents[Date],"&gt;="&amp;EOMONTH(K618,-1)+1,MobileEvents[Date],"&lt;="&amp;K618,MobileEvents[MOBILE PROVIDER NAME],"Invision Diagnostics")</f>
        <v>0</v>
      </c>
      <c r="U618" s="9">
        <f>COUNTIFS(MobileEvents[Date],"&gt;="&amp;EOMONTH(K618,-1)+1,MobileEvents[Date],"&lt;="&amp;K618,MobileEvents[MOBILE PROVIDER NAME],"LMC")</f>
        <v>0</v>
      </c>
      <c r="V618" s="21">
        <f>COUNTIFS(MobileEvents[Date],"&gt;="&amp;EOMONTH(K618,-1)+1,MobileEvents[Date],"&lt;="&amp;K618,MobileEvents[MOBILE PROVIDER NAME],"McLeod Health")</f>
        <v>0</v>
      </c>
      <c r="W618" s="21">
        <f>COUNTIFS(MobileEvents[Date],"&gt;="&amp;EOMONTH(K618,-1)+1,MobileEvents[Date],"&lt;="&amp;K618,MobileEvents[MOBILE PROVIDER NAME],"MUSC Hollings")</f>
        <v>0</v>
      </c>
      <c r="X618" s="21">
        <f>COUNTIFS(MobileEvents[Date],"&gt;="&amp;EOMONTH(K618,-1)+1,MobileEvents[Date],"&lt;="&amp;K618,MobileEvents[MOBILE PROVIDER NAME],"MUSC Mobile Health")</f>
        <v>0</v>
      </c>
      <c r="Y618" s="21">
        <f>COUNTIFS(MobileEvents[Date],"&gt;="&amp;EOMONTH(K618,-1)+1,MobileEvents[Date],"&lt;="&amp;K618,MobileEvents[MOBILE PROVIDER NAME],"MUSC Orangeburg")</f>
        <v>0</v>
      </c>
      <c r="Z618" s="21">
        <f>COUNTIFS(MobileEvents[Date],"&gt;="&amp;EOMONTH(K618,-1)+1,MobileEvents[Date],"&lt;="&amp;K618,MobileEvents[MOBILE PROVIDER NAME],"Prisma")</f>
        <v>0</v>
      </c>
      <c r="AA618" s="21">
        <f>COUNTIFS(MobileEvents[Date],"&gt;="&amp;EOMONTH(K618,-1)+1,MobileEvents[Date],"&lt;="&amp;K618,MobileEvents[MOBILE PROVIDER NAME],"Prisma Upstate")</f>
        <v>0</v>
      </c>
      <c r="AB618" s="21">
        <f>COUNTIFS(MobileEvents[Date],"&gt;="&amp;EOMONTH(K618,-1)+1,MobileEvents[Date],"&lt;="&amp;K618,MobileEvents[MOBILE PROVIDER NAME],"Self-Regional")</f>
        <v>0</v>
      </c>
      <c r="AC618" s="21">
        <f>COUNTIFS(MobileEvents[Date],"&gt;="&amp;EOMONTH(K618,-1)+1,MobileEvents[Date],"&lt;="&amp;K618,MobileEvents[MOBILE PROVIDER NAME],"Spartanburg Regional")</f>
        <v>0</v>
      </c>
    </row>
    <row r="619" spans="1:29" customFormat="1" x14ac:dyDescent="0.2">
      <c r="A619" s="58">
        <v>45386</v>
      </c>
      <c r="B619" s="6" t="s">
        <v>1159</v>
      </c>
      <c r="C619" s="42" t="s">
        <v>45</v>
      </c>
      <c r="D619" s="42" t="s">
        <v>64</v>
      </c>
      <c r="E619" s="6" t="s">
        <v>39</v>
      </c>
      <c r="F619" s="6"/>
      <c r="G619" s="45">
        <v>6</v>
      </c>
      <c r="H619" s="6"/>
      <c r="I619" s="20"/>
      <c r="J619" s="48"/>
      <c r="K619" s="4">
        <v>48610</v>
      </c>
      <c r="L619" s="2">
        <f>COUNTIFS(MobileEvents[Date],"&gt;="&amp;EOMONTH(K619,-1)+1,MobileEvents[Date],"&lt;="&amp;K619,MobileEvents[REGION],"Upstate")</f>
        <v>0</v>
      </c>
      <c r="M619" s="23">
        <f>COUNTIFS(MobileEvents[Date],"&gt;="&amp;EOMONTH(K619,-1)+1,MobileEvents[Date],"&lt;="&amp;K619,MobileEvents[REGION],"Midlands")</f>
        <v>0</v>
      </c>
      <c r="N619" s="23">
        <f>COUNTIFS(MobileEvents[Date],"&gt;="&amp;EOMONTH(K619,-1)+1,MobileEvents[Date],"&lt;="&amp;K619,MobileEvents[REGION],"Lowcountry")</f>
        <v>0</v>
      </c>
      <c r="O619" s="23">
        <f>COUNTIFS(MobileEvents[Date],"&gt;="&amp;EOMONTH(K619,-1)+1,MobileEvents[Date],"&lt;="&amp;K619,MobileEvents[REGION],"Pee Dee")</f>
        <v>0</v>
      </c>
      <c r="P619" s="23">
        <f>COUNTIFS(MobileEvents[Date],"&gt;="&amp;EOMONTH(K619,-1)+1,MobileEvents[Date],"&lt;="&amp;K619,MobileEvents[MOBILE PROVIDER NAME],"Beaufort Memorial Mobile Wellness Unit")</f>
        <v>0</v>
      </c>
      <c r="Q619" s="23">
        <f>COUNTIFS(MobileEvents[Date],"&gt;="&amp;EOMONTH(K619,-1)+1,MobileEvents[Date],"&lt;="&amp;K619,MobileEvents[MOBILE PROVIDER NAME],"Clemson Rural Health")</f>
        <v>0</v>
      </c>
      <c r="R619" s="23">
        <f>COUNTIFS(MobileEvents[Date],"&gt;="&amp;EOMONTH(K619,-1)+1,MobileEvents[Date],"&lt;="&amp;K619,MobileEvents[MOBILE PROVIDER NAME],"Clemson Prisma PALSS")</f>
        <v>0</v>
      </c>
      <c r="S619" s="23">
        <f>COUNTIFS(MobileEvents[Date],"&gt;="&amp;EOMONTH(K619,-1)+1,MobileEvents[Date],"&lt;="&amp;K619,MobileEvents[MOBILE PROVIDER NAME],"Conway Medical Center")</f>
        <v>0</v>
      </c>
      <c r="T619" s="23">
        <f>COUNTIFS(MobileEvents[Date],"&gt;="&amp;EOMONTH(K619,-1)+1,MobileEvents[Date],"&lt;="&amp;K619,MobileEvents[MOBILE PROVIDER NAME],"Invision Diagnostics")</f>
        <v>0</v>
      </c>
      <c r="U619" s="23">
        <f>COUNTIFS(MobileEvents[Date],"&gt;="&amp;EOMONTH(K619,-1)+1,MobileEvents[Date],"&lt;="&amp;K619,MobileEvents[MOBILE PROVIDER NAME],"LMC")</f>
        <v>0</v>
      </c>
      <c r="V619">
        <f>COUNTIFS(MobileEvents[Date],"&gt;="&amp;EOMONTH(K619,-1)+1,MobileEvents[Date],"&lt;="&amp;K619,MobileEvents[MOBILE PROVIDER NAME],"McLeod Health")</f>
        <v>0</v>
      </c>
      <c r="W619">
        <f>COUNTIFS(MobileEvents[Date],"&gt;="&amp;EOMONTH(K619,-1)+1,MobileEvents[Date],"&lt;="&amp;K619,MobileEvents[MOBILE PROVIDER NAME],"MUSC Hollings")</f>
        <v>0</v>
      </c>
      <c r="X619">
        <f>COUNTIFS(MobileEvents[Date],"&gt;="&amp;EOMONTH(K619,-1)+1,MobileEvents[Date],"&lt;="&amp;K619,MobileEvents[MOBILE PROVIDER NAME],"MUSC Mobile Health")</f>
        <v>0</v>
      </c>
      <c r="Y619">
        <f>COUNTIFS(MobileEvents[Date],"&gt;="&amp;EOMONTH(K619,-1)+1,MobileEvents[Date],"&lt;="&amp;K619,MobileEvents[MOBILE PROVIDER NAME],"MUSC Orangeburg")</f>
        <v>0</v>
      </c>
      <c r="Z619">
        <f>COUNTIFS(MobileEvents[Date],"&gt;="&amp;EOMONTH(K619,-1)+1,MobileEvents[Date],"&lt;="&amp;K619,MobileEvents[MOBILE PROVIDER NAME],"Prisma")</f>
        <v>0</v>
      </c>
      <c r="AA619">
        <f>COUNTIFS(MobileEvents[Date],"&gt;="&amp;EOMONTH(K619,-1)+1,MobileEvents[Date],"&lt;="&amp;K619,MobileEvents[MOBILE PROVIDER NAME],"Prisma Upstate")</f>
        <v>0</v>
      </c>
      <c r="AB619">
        <f>COUNTIFS(MobileEvents[Date],"&gt;="&amp;EOMONTH(K619,-1)+1,MobileEvents[Date],"&lt;="&amp;K619,MobileEvents[MOBILE PROVIDER NAME],"Self-Regional")</f>
        <v>0</v>
      </c>
      <c r="AC619">
        <f>COUNTIFS(MobileEvents[Date],"&gt;="&amp;EOMONTH(K619,-1)+1,MobileEvents[Date],"&lt;="&amp;K619,MobileEvents[MOBILE PROVIDER NAME],"Spartanburg Regional")</f>
        <v>0</v>
      </c>
    </row>
    <row r="620" spans="1:29" customFormat="1" x14ac:dyDescent="0.2">
      <c r="A620" s="53">
        <v>45387</v>
      </c>
      <c r="B620" s="9" t="s">
        <v>1162</v>
      </c>
      <c r="C620" s="10" t="s">
        <v>56</v>
      </c>
      <c r="D620" s="10" t="s">
        <v>77</v>
      </c>
      <c r="E620" s="9" t="s">
        <v>39</v>
      </c>
      <c r="F620" s="9"/>
      <c r="G620" s="11">
        <v>5</v>
      </c>
      <c r="H620" s="9"/>
      <c r="I620" s="17"/>
      <c r="J620" s="18"/>
      <c r="K620" s="4">
        <v>48638</v>
      </c>
      <c r="L620" s="2">
        <f>COUNTIFS(MobileEvents[Date],"&gt;="&amp;EOMONTH(K620,-1)+1,MobileEvents[Date],"&lt;="&amp;K620,MobileEvents[REGION],"Upstate")</f>
        <v>0</v>
      </c>
      <c r="M620" s="23">
        <f>COUNTIFS(MobileEvents[Date],"&gt;="&amp;EOMONTH(K620,-1)+1,MobileEvents[Date],"&lt;="&amp;K620,MobileEvents[REGION],"Midlands")</f>
        <v>0</v>
      </c>
      <c r="N620" s="23">
        <f>COUNTIFS(MobileEvents[Date],"&gt;="&amp;EOMONTH(K620,-1)+1,MobileEvents[Date],"&lt;="&amp;K620,MobileEvents[REGION],"Lowcountry")</f>
        <v>0</v>
      </c>
      <c r="O620" s="23">
        <f>COUNTIFS(MobileEvents[Date],"&gt;="&amp;EOMONTH(K620,-1)+1,MobileEvents[Date],"&lt;="&amp;K620,MobileEvents[REGION],"Pee Dee")</f>
        <v>0</v>
      </c>
      <c r="P620" s="23">
        <f>COUNTIFS(MobileEvents[Date],"&gt;="&amp;EOMONTH(K620,-1)+1,MobileEvents[Date],"&lt;="&amp;K620,MobileEvents[MOBILE PROVIDER NAME],"Beaufort Memorial Mobile Wellness Unit")</f>
        <v>0</v>
      </c>
      <c r="Q620" s="23">
        <f>COUNTIFS(MobileEvents[Date],"&gt;="&amp;EOMONTH(K620,-1)+1,MobileEvents[Date],"&lt;="&amp;K620,MobileEvents[MOBILE PROVIDER NAME],"Clemson Rural Health")</f>
        <v>0</v>
      </c>
      <c r="R620" s="23">
        <f>COUNTIFS(MobileEvents[Date],"&gt;="&amp;EOMONTH(K620,-1)+1,MobileEvents[Date],"&lt;="&amp;K620,MobileEvents[MOBILE PROVIDER NAME],"Clemson Prisma PALSS")</f>
        <v>0</v>
      </c>
      <c r="S620" s="23">
        <f>COUNTIFS(MobileEvents[Date],"&gt;="&amp;EOMONTH(K620,-1)+1,MobileEvents[Date],"&lt;="&amp;K620,MobileEvents[MOBILE PROVIDER NAME],"Conway Medical Center")</f>
        <v>0</v>
      </c>
      <c r="T620" s="23">
        <f>COUNTIFS(MobileEvents[Date],"&gt;="&amp;EOMONTH(K620,-1)+1,MobileEvents[Date],"&lt;="&amp;K620,MobileEvents[MOBILE PROVIDER NAME],"Invision Diagnostics")</f>
        <v>0</v>
      </c>
      <c r="U620" s="23">
        <f>COUNTIFS(MobileEvents[Date],"&gt;="&amp;EOMONTH(K620,-1)+1,MobileEvents[Date],"&lt;="&amp;K620,MobileEvents[MOBILE PROVIDER NAME],"LMC")</f>
        <v>0</v>
      </c>
      <c r="V620">
        <f>COUNTIFS(MobileEvents[Date],"&gt;="&amp;EOMONTH(K620,-1)+1,MobileEvents[Date],"&lt;="&amp;K620,MobileEvents[MOBILE PROVIDER NAME],"McLeod Health")</f>
        <v>0</v>
      </c>
      <c r="W620">
        <f>COUNTIFS(MobileEvents[Date],"&gt;="&amp;EOMONTH(K620,-1)+1,MobileEvents[Date],"&lt;="&amp;K620,MobileEvents[MOBILE PROVIDER NAME],"MUSC Hollings")</f>
        <v>0</v>
      </c>
      <c r="X620">
        <f>COUNTIFS(MobileEvents[Date],"&gt;="&amp;EOMONTH(K620,-1)+1,MobileEvents[Date],"&lt;="&amp;K620,MobileEvents[MOBILE PROVIDER NAME],"MUSC Mobile Health")</f>
        <v>0</v>
      </c>
      <c r="Y620">
        <f>COUNTIFS(MobileEvents[Date],"&gt;="&amp;EOMONTH(K620,-1)+1,MobileEvents[Date],"&lt;="&amp;K620,MobileEvents[MOBILE PROVIDER NAME],"MUSC Orangeburg")</f>
        <v>0</v>
      </c>
      <c r="Z620">
        <f>COUNTIFS(MobileEvents[Date],"&gt;="&amp;EOMONTH(K620,-1)+1,MobileEvents[Date],"&lt;="&amp;K620,MobileEvents[MOBILE PROVIDER NAME],"Prisma")</f>
        <v>0</v>
      </c>
      <c r="AA620">
        <f>COUNTIFS(MobileEvents[Date],"&gt;="&amp;EOMONTH(K620,-1)+1,MobileEvents[Date],"&lt;="&amp;K620,MobileEvents[MOBILE PROVIDER NAME],"Prisma Upstate")</f>
        <v>0</v>
      </c>
      <c r="AB620">
        <f>COUNTIFS(MobileEvents[Date],"&gt;="&amp;EOMONTH(K620,-1)+1,MobileEvents[Date],"&lt;="&amp;K620,MobileEvents[MOBILE PROVIDER NAME],"Self-Regional")</f>
        <v>0</v>
      </c>
      <c r="AC620">
        <f>COUNTIFS(MobileEvents[Date],"&gt;="&amp;EOMONTH(K620,-1)+1,MobileEvents[Date],"&lt;="&amp;K620,MobileEvents[MOBILE PROVIDER NAME],"Spartanburg Regional")</f>
        <v>0</v>
      </c>
    </row>
    <row r="621" spans="1:29" customFormat="1" x14ac:dyDescent="0.2">
      <c r="A621" s="53">
        <v>45387</v>
      </c>
      <c r="B621" s="9" t="s">
        <v>1095</v>
      </c>
      <c r="C621" s="10" t="s">
        <v>46</v>
      </c>
      <c r="D621" s="10" t="s">
        <v>64</v>
      </c>
      <c r="E621" s="9" t="s">
        <v>20</v>
      </c>
      <c r="F621" s="9"/>
      <c r="G621" s="11">
        <v>21</v>
      </c>
      <c r="H621" s="9"/>
      <c r="I621" s="17"/>
      <c r="J621" s="18"/>
      <c r="K621" s="4">
        <v>48669</v>
      </c>
      <c r="L621" s="2">
        <f>COUNTIFS(MobileEvents[Date],"&gt;="&amp;EOMONTH(K621,-1)+1,MobileEvents[Date],"&lt;="&amp;K621,MobileEvents[REGION],"Upstate")</f>
        <v>0</v>
      </c>
      <c r="M621" s="23">
        <f>COUNTIFS(MobileEvents[Date],"&gt;="&amp;EOMONTH(K621,-1)+1,MobileEvents[Date],"&lt;="&amp;K621,MobileEvents[REGION],"Midlands")</f>
        <v>0</v>
      </c>
      <c r="N621" s="23">
        <f>COUNTIFS(MobileEvents[Date],"&gt;="&amp;EOMONTH(K621,-1)+1,MobileEvents[Date],"&lt;="&amp;K621,MobileEvents[REGION],"Lowcountry")</f>
        <v>0</v>
      </c>
      <c r="O621" s="23">
        <f>COUNTIFS(MobileEvents[Date],"&gt;="&amp;EOMONTH(K621,-1)+1,MobileEvents[Date],"&lt;="&amp;K621,MobileEvents[REGION],"Pee Dee")</f>
        <v>0</v>
      </c>
      <c r="P621" s="23">
        <f>COUNTIFS(MobileEvents[Date],"&gt;="&amp;EOMONTH(K621,-1)+1,MobileEvents[Date],"&lt;="&amp;K621,MobileEvents[MOBILE PROVIDER NAME],"Beaufort Memorial Mobile Wellness Unit")</f>
        <v>0</v>
      </c>
      <c r="Q621" s="23">
        <f>COUNTIFS(MobileEvents[Date],"&gt;="&amp;EOMONTH(K621,-1)+1,MobileEvents[Date],"&lt;="&amp;K621,MobileEvents[MOBILE PROVIDER NAME],"Clemson Rural Health")</f>
        <v>0</v>
      </c>
      <c r="R621" s="23">
        <f>COUNTIFS(MobileEvents[Date],"&gt;="&amp;EOMONTH(K621,-1)+1,MobileEvents[Date],"&lt;="&amp;K621,MobileEvents[MOBILE PROVIDER NAME],"Clemson Prisma PALSS")</f>
        <v>0</v>
      </c>
      <c r="S621" s="23">
        <f>COUNTIFS(MobileEvents[Date],"&gt;="&amp;EOMONTH(K621,-1)+1,MobileEvents[Date],"&lt;="&amp;K621,MobileEvents[MOBILE PROVIDER NAME],"Conway Medical Center")</f>
        <v>0</v>
      </c>
      <c r="T621" s="23">
        <f>COUNTIFS(MobileEvents[Date],"&gt;="&amp;EOMONTH(K621,-1)+1,MobileEvents[Date],"&lt;="&amp;K621,MobileEvents[MOBILE PROVIDER NAME],"Invision Diagnostics")</f>
        <v>0</v>
      </c>
      <c r="U621" s="23">
        <f>COUNTIFS(MobileEvents[Date],"&gt;="&amp;EOMONTH(K621,-1)+1,MobileEvents[Date],"&lt;="&amp;K621,MobileEvents[MOBILE PROVIDER NAME],"LMC")</f>
        <v>0</v>
      </c>
      <c r="V621">
        <f>COUNTIFS(MobileEvents[Date],"&gt;="&amp;EOMONTH(K621,-1)+1,MobileEvents[Date],"&lt;="&amp;K621,MobileEvents[MOBILE PROVIDER NAME],"McLeod Health")</f>
        <v>0</v>
      </c>
      <c r="W621">
        <f>COUNTIFS(MobileEvents[Date],"&gt;="&amp;EOMONTH(K621,-1)+1,MobileEvents[Date],"&lt;="&amp;K621,MobileEvents[MOBILE PROVIDER NAME],"MUSC Hollings")</f>
        <v>0</v>
      </c>
      <c r="X621">
        <f>COUNTIFS(MobileEvents[Date],"&gt;="&amp;EOMONTH(K621,-1)+1,MobileEvents[Date],"&lt;="&amp;K621,MobileEvents[MOBILE PROVIDER NAME],"MUSC Mobile Health")</f>
        <v>0</v>
      </c>
      <c r="Y621">
        <f>COUNTIFS(MobileEvents[Date],"&gt;="&amp;EOMONTH(K621,-1)+1,MobileEvents[Date],"&lt;="&amp;K621,MobileEvents[MOBILE PROVIDER NAME],"MUSC Orangeburg")</f>
        <v>0</v>
      </c>
      <c r="Z621">
        <f>COUNTIFS(MobileEvents[Date],"&gt;="&amp;EOMONTH(K621,-1)+1,MobileEvents[Date],"&lt;="&amp;K621,MobileEvents[MOBILE PROVIDER NAME],"Prisma")</f>
        <v>0</v>
      </c>
      <c r="AA621">
        <f>COUNTIFS(MobileEvents[Date],"&gt;="&amp;EOMONTH(K621,-1)+1,MobileEvents[Date],"&lt;="&amp;K621,MobileEvents[MOBILE PROVIDER NAME],"Prisma Upstate")</f>
        <v>0</v>
      </c>
      <c r="AB621">
        <f>COUNTIFS(MobileEvents[Date],"&gt;="&amp;EOMONTH(K621,-1)+1,MobileEvents[Date],"&lt;="&amp;K621,MobileEvents[MOBILE PROVIDER NAME],"Self-Regional")</f>
        <v>0</v>
      </c>
      <c r="AC621">
        <f>COUNTIFS(MobileEvents[Date],"&gt;="&amp;EOMONTH(K621,-1)+1,MobileEvents[Date],"&lt;="&amp;K621,MobileEvents[MOBILE PROVIDER NAME],"Spartanburg Regional")</f>
        <v>0</v>
      </c>
    </row>
    <row r="622" spans="1:29" customFormat="1" x14ac:dyDescent="0.2">
      <c r="A622" s="53">
        <v>45388</v>
      </c>
      <c r="B622" s="9" t="s">
        <v>1360</v>
      </c>
      <c r="C622" s="10" t="s">
        <v>21</v>
      </c>
      <c r="D622" s="10" t="s">
        <v>59</v>
      </c>
      <c r="E622" s="9" t="s">
        <v>8</v>
      </c>
      <c r="F622" s="9"/>
      <c r="G622" s="11">
        <v>33</v>
      </c>
      <c r="H622" s="9" t="s">
        <v>1361</v>
      </c>
      <c r="I622" s="17"/>
      <c r="J622" s="18"/>
      <c r="K622" s="4">
        <v>48699</v>
      </c>
      <c r="L622" s="2">
        <f>COUNTIFS(MobileEvents[Date],"&gt;="&amp;EOMONTH(K622,-1)+1,MobileEvents[Date],"&lt;="&amp;K622,MobileEvents[REGION],"Upstate")</f>
        <v>0</v>
      </c>
      <c r="M622" s="23">
        <f>COUNTIFS(MobileEvents[Date],"&gt;="&amp;EOMONTH(K622,-1)+1,MobileEvents[Date],"&lt;="&amp;K622,MobileEvents[REGION],"Midlands")</f>
        <v>0</v>
      </c>
      <c r="N622" s="23">
        <f>COUNTIFS(MobileEvents[Date],"&gt;="&amp;EOMONTH(K622,-1)+1,MobileEvents[Date],"&lt;="&amp;K622,MobileEvents[REGION],"Lowcountry")</f>
        <v>0</v>
      </c>
      <c r="O622" s="23">
        <f>COUNTIFS(MobileEvents[Date],"&gt;="&amp;EOMONTH(K622,-1)+1,MobileEvents[Date],"&lt;="&amp;K622,MobileEvents[REGION],"Pee Dee")</f>
        <v>0</v>
      </c>
      <c r="P622" s="23">
        <f>COUNTIFS(MobileEvents[Date],"&gt;="&amp;EOMONTH(K622,-1)+1,MobileEvents[Date],"&lt;="&amp;K622,MobileEvents[MOBILE PROVIDER NAME],"Beaufort Memorial Mobile Wellness Unit")</f>
        <v>0</v>
      </c>
      <c r="Q622" s="23">
        <f>COUNTIFS(MobileEvents[Date],"&gt;="&amp;EOMONTH(K622,-1)+1,MobileEvents[Date],"&lt;="&amp;K622,MobileEvents[MOBILE PROVIDER NAME],"Clemson Rural Health")</f>
        <v>0</v>
      </c>
      <c r="R622" s="23">
        <f>COUNTIFS(MobileEvents[Date],"&gt;="&amp;EOMONTH(K622,-1)+1,MobileEvents[Date],"&lt;="&amp;K622,MobileEvents[MOBILE PROVIDER NAME],"Clemson Prisma PALSS")</f>
        <v>0</v>
      </c>
      <c r="S622" s="23">
        <f>COUNTIFS(MobileEvents[Date],"&gt;="&amp;EOMONTH(K622,-1)+1,MobileEvents[Date],"&lt;="&amp;K622,MobileEvents[MOBILE PROVIDER NAME],"Conway Medical Center")</f>
        <v>0</v>
      </c>
      <c r="T622" s="23">
        <f>COUNTIFS(MobileEvents[Date],"&gt;="&amp;EOMONTH(K622,-1)+1,MobileEvents[Date],"&lt;="&amp;K622,MobileEvents[MOBILE PROVIDER NAME],"Invision Diagnostics")</f>
        <v>0</v>
      </c>
      <c r="U622" s="23">
        <f>COUNTIFS(MobileEvents[Date],"&gt;="&amp;EOMONTH(K622,-1)+1,MobileEvents[Date],"&lt;="&amp;K622,MobileEvents[MOBILE PROVIDER NAME],"LMC")</f>
        <v>0</v>
      </c>
      <c r="V622">
        <f>COUNTIFS(MobileEvents[Date],"&gt;="&amp;EOMONTH(K622,-1)+1,MobileEvents[Date],"&lt;="&amp;K622,MobileEvents[MOBILE PROVIDER NAME],"McLeod Health")</f>
        <v>0</v>
      </c>
      <c r="W622">
        <f>COUNTIFS(MobileEvents[Date],"&gt;="&amp;EOMONTH(K622,-1)+1,MobileEvents[Date],"&lt;="&amp;K622,MobileEvents[MOBILE PROVIDER NAME],"MUSC Hollings")</f>
        <v>0</v>
      </c>
      <c r="X622">
        <f>COUNTIFS(MobileEvents[Date],"&gt;="&amp;EOMONTH(K622,-1)+1,MobileEvents[Date],"&lt;="&amp;K622,MobileEvents[MOBILE PROVIDER NAME],"MUSC Mobile Health")</f>
        <v>0</v>
      </c>
      <c r="Y622">
        <f>COUNTIFS(MobileEvents[Date],"&gt;="&amp;EOMONTH(K622,-1)+1,MobileEvents[Date],"&lt;="&amp;K622,MobileEvents[MOBILE PROVIDER NAME],"MUSC Orangeburg")</f>
        <v>0</v>
      </c>
      <c r="Z622">
        <f>COUNTIFS(MobileEvents[Date],"&gt;="&amp;EOMONTH(K622,-1)+1,MobileEvents[Date],"&lt;="&amp;K622,MobileEvents[MOBILE PROVIDER NAME],"Prisma")</f>
        <v>0</v>
      </c>
      <c r="AA622">
        <f>COUNTIFS(MobileEvents[Date],"&gt;="&amp;EOMONTH(K622,-1)+1,MobileEvents[Date],"&lt;="&amp;K622,MobileEvents[MOBILE PROVIDER NAME],"Prisma Upstate")</f>
        <v>0</v>
      </c>
      <c r="AB622">
        <f>COUNTIFS(MobileEvents[Date],"&gt;="&amp;EOMONTH(K622,-1)+1,MobileEvents[Date],"&lt;="&amp;K622,MobileEvents[MOBILE PROVIDER NAME],"Self-Regional")</f>
        <v>0</v>
      </c>
      <c r="AC622">
        <f>COUNTIFS(MobileEvents[Date],"&gt;="&amp;EOMONTH(K622,-1)+1,MobileEvents[Date],"&lt;="&amp;K622,MobileEvents[MOBILE PROVIDER NAME],"Spartanburg Regional")</f>
        <v>0</v>
      </c>
    </row>
    <row r="623" spans="1:29" customFormat="1" ht="16" x14ac:dyDescent="0.2">
      <c r="A623" s="53">
        <v>45388</v>
      </c>
      <c r="B623" s="15" t="s">
        <v>1362</v>
      </c>
      <c r="C623" s="9"/>
      <c r="D623" s="9" t="s">
        <v>77</v>
      </c>
      <c r="E623" s="9" t="s">
        <v>39</v>
      </c>
      <c r="F623" s="9"/>
      <c r="G623" s="11">
        <v>1</v>
      </c>
      <c r="H623" s="9"/>
      <c r="I623" s="17"/>
      <c r="J623" s="18"/>
      <c r="K623" s="4">
        <v>48730</v>
      </c>
      <c r="L623" s="2">
        <f>COUNTIFS(MobileEvents[Date],"&gt;="&amp;EOMONTH(K623,-1)+1,MobileEvents[Date],"&lt;="&amp;K623,MobileEvents[REGION],"Upstate")</f>
        <v>0</v>
      </c>
      <c r="M623" s="23">
        <f>COUNTIFS(MobileEvents[Date],"&gt;="&amp;EOMONTH(K623,-1)+1,MobileEvents[Date],"&lt;="&amp;K623,MobileEvents[REGION],"Midlands")</f>
        <v>0</v>
      </c>
      <c r="N623" s="23">
        <f>COUNTIFS(MobileEvents[Date],"&gt;="&amp;EOMONTH(K623,-1)+1,MobileEvents[Date],"&lt;="&amp;K623,MobileEvents[REGION],"Lowcountry")</f>
        <v>0</v>
      </c>
      <c r="O623" s="23">
        <f>COUNTIFS(MobileEvents[Date],"&gt;="&amp;EOMONTH(K623,-1)+1,MobileEvents[Date],"&lt;="&amp;K623,MobileEvents[REGION],"Pee Dee")</f>
        <v>0</v>
      </c>
      <c r="P623" s="23">
        <f>COUNTIFS(MobileEvents[Date],"&gt;="&amp;EOMONTH(K623,-1)+1,MobileEvents[Date],"&lt;="&amp;K623,MobileEvents[MOBILE PROVIDER NAME],"Beaufort Memorial Mobile Wellness Unit")</f>
        <v>0</v>
      </c>
      <c r="Q623" s="23">
        <f>COUNTIFS(MobileEvents[Date],"&gt;="&amp;EOMONTH(K623,-1)+1,MobileEvents[Date],"&lt;="&amp;K623,MobileEvents[MOBILE PROVIDER NAME],"Clemson Rural Health")</f>
        <v>0</v>
      </c>
      <c r="R623" s="23">
        <f>COUNTIFS(MobileEvents[Date],"&gt;="&amp;EOMONTH(K623,-1)+1,MobileEvents[Date],"&lt;="&amp;K623,MobileEvents[MOBILE PROVIDER NAME],"Clemson Prisma PALSS")</f>
        <v>0</v>
      </c>
      <c r="S623" s="23">
        <f>COUNTIFS(MobileEvents[Date],"&gt;="&amp;EOMONTH(K623,-1)+1,MobileEvents[Date],"&lt;="&amp;K623,MobileEvents[MOBILE PROVIDER NAME],"Conway Medical Center")</f>
        <v>0</v>
      </c>
      <c r="T623" s="23">
        <f>COUNTIFS(MobileEvents[Date],"&gt;="&amp;EOMONTH(K623,-1)+1,MobileEvents[Date],"&lt;="&amp;K623,MobileEvents[MOBILE PROVIDER NAME],"Invision Diagnostics")</f>
        <v>0</v>
      </c>
      <c r="U623" s="23">
        <f>COUNTIFS(MobileEvents[Date],"&gt;="&amp;EOMONTH(K623,-1)+1,MobileEvents[Date],"&lt;="&amp;K623,MobileEvents[MOBILE PROVIDER NAME],"LMC")</f>
        <v>0</v>
      </c>
      <c r="V623">
        <f>COUNTIFS(MobileEvents[Date],"&gt;="&amp;EOMONTH(K623,-1)+1,MobileEvents[Date],"&lt;="&amp;K623,MobileEvents[MOBILE PROVIDER NAME],"McLeod Health")</f>
        <v>0</v>
      </c>
      <c r="W623">
        <f>COUNTIFS(MobileEvents[Date],"&gt;="&amp;EOMONTH(K623,-1)+1,MobileEvents[Date],"&lt;="&amp;K623,MobileEvents[MOBILE PROVIDER NAME],"MUSC Hollings")</f>
        <v>0</v>
      </c>
      <c r="X623">
        <f>COUNTIFS(MobileEvents[Date],"&gt;="&amp;EOMONTH(K623,-1)+1,MobileEvents[Date],"&lt;="&amp;K623,MobileEvents[MOBILE PROVIDER NAME],"MUSC Mobile Health")</f>
        <v>0</v>
      </c>
      <c r="Y623">
        <f>COUNTIFS(MobileEvents[Date],"&gt;="&amp;EOMONTH(K623,-1)+1,MobileEvents[Date],"&lt;="&amp;K623,MobileEvents[MOBILE PROVIDER NAME],"MUSC Orangeburg")</f>
        <v>0</v>
      </c>
      <c r="Z623">
        <f>COUNTIFS(MobileEvents[Date],"&gt;="&amp;EOMONTH(K623,-1)+1,MobileEvents[Date],"&lt;="&amp;K623,MobileEvents[MOBILE PROVIDER NAME],"Prisma")</f>
        <v>0</v>
      </c>
      <c r="AA623">
        <f>COUNTIFS(MobileEvents[Date],"&gt;="&amp;EOMONTH(K623,-1)+1,MobileEvents[Date],"&lt;="&amp;K623,MobileEvents[MOBILE PROVIDER NAME],"Prisma Upstate")</f>
        <v>0</v>
      </c>
      <c r="AB623">
        <f>COUNTIFS(MobileEvents[Date],"&gt;="&amp;EOMONTH(K623,-1)+1,MobileEvents[Date],"&lt;="&amp;K623,MobileEvents[MOBILE PROVIDER NAME],"Self-Regional")</f>
        <v>0</v>
      </c>
      <c r="AC623">
        <f>COUNTIFS(MobileEvents[Date],"&gt;="&amp;EOMONTH(K623,-1)+1,MobileEvents[Date],"&lt;="&amp;K623,MobileEvents[MOBILE PROVIDER NAME],"Spartanburg Regional")</f>
        <v>0</v>
      </c>
    </row>
    <row r="624" spans="1:29" customFormat="1" x14ac:dyDescent="0.2">
      <c r="A624" s="53">
        <v>45388</v>
      </c>
      <c r="B624" s="9" t="s">
        <v>1363</v>
      </c>
      <c r="C624" s="10" t="s">
        <v>71</v>
      </c>
      <c r="D624" s="10" t="s">
        <v>64</v>
      </c>
      <c r="E624" s="9" t="s">
        <v>20</v>
      </c>
      <c r="F624" s="9"/>
      <c r="G624" s="11">
        <v>16</v>
      </c>
      <c r="H624" s="9" t="s">
        <v>1222</v>
      </c>
      <c r="I624" s="17"/>
      <c r="J624" s="18"/>
      <c r="K624" s="4">
        <v>48760</v>
      </c>
      <c r="L624" s="2">
        <f>COUNTIFS(MobileEvents[Date],"&gt;="&amp;EOMONTH(K624,-1)+1,MobileEvents[Date],"&lt;="&amp;K624,MobileEvents[REGION],"Upstate")</f>
        <v>0</v>
      </c>
      <c r="M624" s="23">
        <f>COUNTIFS(MobileEvents[Date],"&gt;="&amp;EOMONTH(K624,-1)+1,MobileEvents[Date],"&lt;="&amp;K624,MobileEvents[REGION],"Midlands")</f>
        <v>0</v>
      </c>
      <c r="N624" s="23">
        <f>COUNTIFS(MobileEvents[Date],"&gt;="&amp;EOMONTH(K624,-1)+1,MobileEvents[Date],"&lt;="&amp;K624,MobileEvents[REGION],"Lowcountry")</f>
        <v>0</v>
      </c>
      <c r="O624" s="23">
        <f>COUNTIFS(MobileEvents[Date],"&gt;="&amp;EOMONTH(K624,-1)+1,MobileEvents[Date],"&lt;="&amp;K624,MobileEvents[REGION],"Pee Dee")</f>
        <v>0</v>
      </c>
      <c r="P624" s="23">
        <f>COUNTIFS(MobileEvents[Date],"&gt;="&amp;EOMONTH(K624,-1)+1,MobileEvents[Date],"&lt;="&amp;K624,MobileEvents[MOBILE PROVIDER NAME],"Beaufort Memorial Mobile Wellness Unit")</f>
        <v>0</v>
      </c>
      <c r="Q624" s="23">
        <f>COUNTIFS(MobileEvents[Date],"&gt;="&amp;EOMONTH(K624,-1)+1,MobileEvents[Date],"&lt;="&amp;K624,MobileEvents[MOBILE PROVIDER NAME],"Clemson Rural Health")</f>
        <v>0</v>
      </c>
      <c r="R624" s="23">
        <f>COUNTIFS(MobileEvents[Date],"&gt;="&amp;EOMONTH(K624,-1)+1,MobileEvents[Date],"&lt;="&amp;K624,MobileEvents[MOBILE PROVIDER NAME],"Clemson Prisma PALSS")</f>
        <v>0</v>
      </c>
      <c r="S624" s="23">
        <f>COUNTIFS(MobileEvents[Date],"&gt;="&amp;EOMONTH(K624,-1)+1,MobileEvents[Date],"&lt;="&amp;K624,MobileEvents[MOBILE PROVIDER NAME],"Conway Medical Center")</f>
        <v>0</v>
      </c>
      <c r="T624" s="23">
        <f>COUNTIFS(MobileEvents[Date],"&gt;="&amp;EOMONTH(K624,-1)+1,MobileEvents[Date],"&lt;="&amp;K624,MobileEvents[MOBILE PROVIDER NAME],"Invision Diagnostics")</f>
        <v>0</v>
      </c>
      <c r="U624" s="23">
        <f>COUNTIFS(MobileEvents[Date],"&gt;="&amp;EOMONTH(K624,-1)+1,MobileEvents[Date],"&lt;="&amp;K624,MobileEvents[MOBILE PROVIDER NAME],"LMC")</f>
        <v>0</v>
      </c>
      <c r="V624">
        <f>COUNTIFS(MobileEvents[Date],"&gt;="&amp;EOMONTH(K624,-1)+1,MobileEvents[Date],"&lt;="&amp;K624,MobileEvents[MOBILE PROVIDER NAME],"McLeod Health")</f>
        <v>0</v>
      </c>
      <c r="W624">
        <f>COUNTIFS(MobileEvents[Date],"&gt;="&amp;EOMONTH(K624,-1)+1,MobileEvents[Date],"&lt;="&amp;K624,MobileEvents[MOBILE PROVIDER NAME],"MUSC Hollings")</f>
        <v>0</v>
      </c>
      <c r="X624">
        <f>COUNTIFS(MobileEvents[Date],"&gt;="&amp;EOMONTH(K624,-1)+1,MobileEvents[Date],"&lt;="&amp;K624,MobileEvents[MOBILE PROVIDER NAME],"MUSC Mobile Health")</f>
        <v>0</v>
      </c>
      <c r="Y624">
        <f>COUNTIFS(MobileEvents[Date],"&gt;="&amp;EOMONTH(K624,-1)+1,MobileEvents[Date],"&lt;="&amp;K624,MobileEvents[MOBILE PROVIDER NAME],"MUSC Orangeburg")</f>
        <v>0</v>
      </c>
      <c r="Z624">
        <f>COUNTIFS(MobileEvents[Date],"&gt;="&amp;EOMONTH(K624,-1)+1,MobileEvents[Date],"&lt;="&amp;K624,MobileEvents[MOBILE PROVIDER NAME],"Prisma")</f>
        <v>0</v>
      </c>
      <c r="AA624">
        <f>COUNTIFS(MobileEvents[Date],"&gt;="&amp;EOMONTH(K624,-1)+1,MobileEvents[Date],"&lt;="&amp;K624,MobileEvents[MOBILE PROVIDER NAME],"Prisma Upstate")</f>
        <v>0</v>
      </c>
      <c r="AB624">
        <f>COUNTIFS(MobileEvents[Date],"&gt;="&amp;EOMONTH(K624,-1)+1,MobileEvents[Date],"&lt;="&amp;K624,MobileEvents[MOBILE PROVIDER NAME],"Self-Regional")</f>
        <v>0</v>
      </c>
      <c r="AC624">
        <f>COUNTIFS(MobileEvents[Date],"&gt;="&amp;EOMONTH(K624,-1)+1,MobileEvents[Date],"&lt;="&amp;K624,MobileEvents[MOBILE PROVIDER NAME],"Spartanburg Regional")</f>
        <v>0</v>
      </c>
    </row>
    <row r="625" spans="1:29" customFormat="1" ht="16" x14ac:dyDescent="0.2">
      <c r="A625" s="53">
        <v>45390</v>
      </c>
      <c r="B625" s="14" t="s">
        <v>1159</v>
      </c>
      <c r="C625" s="10" t="s">
        <v>45</v>
      </c>
      <c r="D625" s="10" t="s">
        <v>64</v>
      </c>
      <c r="E625" s="9" t="s">
        <v>39</v>
      </c>
      <c r="F625" s="9"/>
      <c r="G625" s="11">
        <v>8</v>
      </c>
      <c r="H625" s="9"/>
      <c r="I625" s="17"/>
      <c r="J625" s="18"/>
      <c r="K625" s="4">
        <v>48791</v>
      </c>
      <c r="L625" s="2">
        <f>COUNTIFS(MobileEvents[Date],"&gt;="&amp;EOMONTH(K625,-1)+1,MobileEvents[Date],"&lt;="&amp;K625,MobileEvents[REGION],"Upstate")</f>
        <v>0</v>
      </c>
      <c r="M625" s="23">
        <f>COUNTIFS(MobileEvents[Date],"&gt;="&amp;EOMONTH(K625,-1)+1,MobileEvents[Date],"&lt;="&amp;K625,MobileEvents[REGION],"Midlands")</f>
        <v>0</v>
      </c>
      <c r="N625" s="23">
        <f>COUNTIFS(MobileEvents[Date],"&gt;="&amp;EOMONTH(K625,-1)+1,MobileEvents[Date],"&lt;="&amp;K625,MobileEvents[REGION],"Lowcountry")</f>
        <v>0</v>
      </c>
      <c r="O625" s="23">
        <f>COUNTIFS(MobileEvents[Date],"&gt;="&amp;EOMONTH(K625,-1)+1,MobileEvents[Date],"&lt;="&amp;K625,MobileEvents[REGION],"Pee Dee")</f>
        <v>0</v>
      </c>
      <c r="P625" s="23">
        <f>COUNTIFS(MobileEvents[Date],"&gt;="&amp;EOMONTH(K625,-1)+1,MobileEvents[Date],"&lt;="&amp;K625,MobileEvents[MOBILE PROVIDER NAME],"Beaufort Memorial Mobile Wellness Unit")</f>
        <v>0</v>
      </c>
      <c r="Q625" s="23">
        <f>COUNTIFS(MobileEvents[Date],"&gt;="&amp;EOMONTH(K625,-1)+1,MobileEvents[Date],"&lt;="&amp;K625,MobileEvents[MOBILE PROVIDER NAME],"Clemson Rural Health")</f>
        <v>0</v>
      </c>
      <c r="R625" s="23">
        <f>COUNTIFS(MobileEvents[Date],"&gt;="&amp;EOMONTH(K625,-1)+1,MobileEvents[Date],"&lt;="&amp;K625,MobileEvents[MOBILE PROVIDER NAME],"Clemson Prisma PALSS")</f>
        <v>0</v>
      </c>
      <c r="S625" s="23">
        <f>COUNTIFS(MobileEvents[Date],"&gt;="&amp;EOMONTH(K625,-1)+1,MobileEvents[Date],"&lt;="&amp;K625,MobileEvents[MOBILE PROVIDER NAME],"Conway Medical Center")</f>
        <v>0</v>
      </c>
      <c r="T625" s="23">
        <f>COUNTIFS(MobileEvents[Date],"&gt;="&amp;EOMONTH(K625,-1)+1,MobileEvents[Date],"&lt;="&amp;K625,MobileEvents[MOBILE PROVIDER NAME],"Invision Diagnostics")</f>
        <v>0</v>
      </c>
      <c r="U625" s="23">
        <f>COUNTIFS(MobileEvents[Date],"&gt;="&amp;EOMONTH(K625,-1)+1,MobileEvents[Date],"&lt;="&amp;K625,MobileEvents[MOBILE PROVIDER NAME],"LMC")</f>
        <v>0</v>
      </c>
      <c r="V625">
        <f>COUNTIFS(MobileEvents[Date],"&gt;="&amp;EOMONTH(K625,-1)+1,MobileEvents[Date],"&lt;="&amp;K625,MobileEvents[MOBILE PROVIDER NAME],"McLeod Health")</f>
        <v>0</v>
      </c>
      <c r="W625">
        <f>COUNTIFS(MobileEvents[Date],"&gt;="&amp;EOMONTH(K625,-1)+1,MobileEvents[Date],"&lt;="&amp;K625,MobileEvents[MOBILE PROVIDER NAME],"MUSC Hollings")</f>
        <v>0</v>
      </c>
      <c r="X625">
        <f>COUNTIFS(MobileEvents[Date],"&gt;="&amp;EOMONTH(K625,-1)+1,MobileEvents[Date],"&lt;="&amp;K625,MobileEvents[MOBILE PROVIDER NAME],"MUSC Mobile Health")</f>
        <v>0</v>
      </c>
      <c r="Y625">
        <f>COUNTIFS(MobileEvents[Date],"&gt;="&amp;EOMONTH(K625,-1)+1,MobileEvents[Date],"&lt;="&amp;K625,MobileEvents[MOBILE PROVIDER NAME],"MUSC Orangeburg")</f>
        <v>0</v>
      </c>
      <c r="Z625">
        <f>COUNTIFS(MobileEvents[Date],"&gt;="&amp;EOMONTH(K625,-1)+1,MobileEvents[Date],"&lt;="&amp;K625,MobileEvents[MOBILE PROVIDER NAME],"Prisma")</f>
        <v>0</v>
      </c>
      <c r="AA625">
        <f>COUNTIFS(MobileEvents[Date],"&gt;="&amp;EOMONTH(K625,-1)+1,MobileEvents[Date],"&lt;="&amp;K625,MobileEvents[MOBILE PROVIDER NAME],"Prisma Upstate")</f>
        <v>0</v>
      </c>
      <c r="AB625">
        <f>COUNTIFS(MobileEvents[Date],"&gt;="&amp;EOMONTH(K625,-1)+1,MobileEvents[Date],"&lt;="&amp;K625,MobileEvents[MOBILE PROVIDER NAME],"Self-Regional")</f>
        <v>0</v>
      </c>
      <c r="AC625">
        <f>COUNTIFS(MobileEvents[Date],"&gt;="&amp;EOMONTH(K625,-1)+1,MobileEvents[Date],"&lt;="&amp;K625,MobileEvents[MOBILE PROVIDER NAME],"Spartanburg Regional")</f>
        <v>0</v>
      </c>
    </row>
    <row r="626" spans="1:29" customFormat="1" x14ac:dyDescent="0.2">
      <c r="A626" s="59">
        <v>45390</v>
      </c>
      <c r="B626" s="13" t="s">
        <v>1364</v>
      </c>
      <c r="C626" s="32" t="s">
        <v>79</v>
      </c>
      <c r="D626" s="32" t="s">
        <v>64</v>
      </c>
      <c r="E626" s="13" t="s">
        <v>20</v>
      </c>
      <c r="F626" s="13"/>
      <c r="G626" s="40">
        <v>8</v>
      </c>
      <c r="H626" s="13"/>
      <c r="I626" s="19"/>
      <c r="J626" s="41"/>
      <c r="K626" s="4">
        <v>48822</v>
      </c>
      <c r="L626" s="2">
        <f>COUNTIFS(MobileEvents[Date],"&gt;="&amp;EOMONTH(K626,-1)+1,MobileEvents[Date],"&lt;="&amp;K626,MobileEvents[REGION],"Upstate")</f>
        <v>0</v>
      </c>
      <c r="M626" s="23">
        <f>COUNTIFS(MobileEvents[Date],"&gt;="&amp;EOMONTH(K626,-1)+1,MobileEvents[Date],"&lt;="&amp;K626,MobileEvents[REGION],"Midlands")</f>
        <v>0</v>
      </c>
      <c r="N626" s="23">
        <f>COUNTIFS(MobileEvents[Date],"&gt;="&amp;EOMONTH(K626,-1)+1,MobileEvents[Date],"&lt;="&amp;K626,MobileEvents[REGION],"Lowcountry")</f>
        <v>0</v>
      </c>
      <c r="O626" s="23">
        <f>COUNTIFS(MobileEvents[Date],"&gt;="&amp;EOMONTH(K626,-1)+1,MobileEvents[Date],"&lt;="&amp;K626,MobileEvents[REGION],"Pee Dee")</f>
        <v>0</v>
      </c>
      <c r="P626" s="23">
        <f>COUNTIFS(MobileEvents[Date],"&gt;="&amp;EOMONTH(K626,-1)+1,MobileEvents[Date],"&lt;="&amp;K626,MobileEvents[MOBILE PROVIDER NAME],"Beaufort Memorial Mobile Wellness Unit")</f>
        <v>0</v>
      </c>
      <c r="Q626" s="23">
        <f>COUNTIFS(MobileEvents[Date],"&gt;="&amp;EOMONTH(K626,-1)+1,MobileEvents[Date],"&lt;="&amp;K626,MobileEvents[MOBILE PROVIDER NAME],"Clemson Rural Health")</f>
        <v>0</v>
      </c>
      <c r="R626" s="23">
        <f>COUNTIFS(MobileEvents[Date],"&gt;="&amp;EOMONTH(K626,-1)+1,MobileEvents[Date],"&lt;="&amp;K626,MobileEvents[MOBILE PROVIDER NAME],"Clemson Prisma PALSS")</f>
        <v>0</v>
      </c>
      <c r="S626" s="23">
        <f>COUNTIFS(MobileEvents[Date],"&gt;="&amp;EOMONTH(K626,-1)+1,MobileEvents[Date],"&lt;="&amp;K626,MobileEvents[MOBILE PROVIDER NAME],"Conway Medical Center")</f>
        <v>0</v>
      </c>
      <c r="T626" s="23">
        <f>COUNTIFS(MobileEvents[Date],"&gt;="&amp;EOMONTH(K626,-1)+1,MobileEvents[Date],"&lt;="&amp;K626,MobileEvents[MOBILE PROVIDER NAME],"Invision Diagnostics")</f>
        <v>0</v>
      </c>
      <c r="U626" s="23">
        <f>COUNTIFS(MobileEvents[Date],"&gt;="&amp;EOMONTH(K626,-1)+1,MobileEvents[Date],"&lt;="&amp;K626,MobileEvents[MOBILE PROVIDER NAME],"LMC")</f>
        <v>0</v>
      </c>
      <c r="V626">
        <f>COUNTIFS(MobileEvents[Date],"&gt;="&amp;EOMONTH(K626,-1)+1,MobileEvents[Date],"&lt;="&amp;K626,MobileEvents[MOBILE PROVIDER NAME],"McLeod Health")</f>
        <v>0</v>
      </c>
      <c r="W626">
        <f>COUNTIFS(MobileEvents[Date],"&gt;="&amp;EOMONTH(K626,-1)+1,MobileEvents[Date],"&lt;="&amp;K626,MobileEvents[MOBILE PROVIDER NAME],"MUSC Hollings")</f>
        <v>0</v>
      </c>
      <c r="X626">
        <f>COUNTIFS(MobileEvents[Date],"&gt;="&amp;EOMONTH(K626,-1)+1,MobileEvents[Date],"&lt;="&amp;K626,MobileEvents[MOBILE PROVIDER NAME],"MUSC Mobile Health")</f>
        <v>0</v>
      </c>
      <c r="Y626">
        <f>COUNTIFS(MobileEvents[Date],"&gt;="&amp;EOMONTH(K626,-1)+1,MobileEvents[Date],"&lt;="&amp;K626,MobileEvents[MOBILE PROVIDER NAME],"MUSC Orangeburg")</f>
        <v>0</v>
      </c>
      <c r="Z626">
        <f>COUNTIFS(MobileEvents[Date],"&gt;="&amp;EOMONTH(K626,-1)+1,MobileEvents[Date],"&lt;="&amp;K626,MobileEvents[MOBILE PROVIDER NAME],"Prisma")</f>
        <v>0</v>
      </c>
      <c r="AA626">
        <f>COUNTIFS(MobileEvents[Date],"&gt;="&amp;EOMONTH(K626,-1)+1,MobileEvents[Date],"&lt;="&amp;K626,MobileEvents[MOBILE PROVIDER NAME],"Prisma Upstate")</f>
        <v>0</v>
      </c>
      <c r="AB626">
        <f>COUNTIFS(MobileEvents[Date],"&gt;="&amp;EOMONTH(K626,-1)+1,MobileEvents[Date],"&lt;="&amp;K626,MobileEvents[MOBILE PROVIDER NAME],"Self-Regional")</f>
        <v>0</v>
      </c>
      <c r="AC626">
        <f>COUNTIFS(MobileEvents[Date],"&gt;="&amp;EOMONTH(K626,-1)+1,MobileEvents[Date],"&lt;="&amp;K626,MobileEvents[MOBILE PROVIDER NAME],"Spartanburg Regional")</f>
        <v>0</v>
      </c>
    </row>
    <row r="627" spans="1:29" x14ac:dyDescent="0.2">
      <c r="A627" s="53">
        <v>45392</v>
      </c>
      <c r="B627" s="9" t="s">
        <v>1163</v>
      </c>
      <c r="C627" s="10" t="s">
        <v>47</v>
      </c>
      <c r="D627" s="10" t="s">
        <v>69</v>
      </c>
      <c r="E627" s="9" t="s">
        <v>26</v>
      </c>
      <c r="F627" s="9"/>
      <c r="G627" s="11">
        <v>13</v>
      </c>
      <c r="H627" s="9"/>
      <c r="I627" s="9"/>
      <c r="J627" s="9"/>
      <c r="K627" s="38">
        <v>48852</v>
      </c>
      <c r="L627" s="39">
        <f>COUNTIFS(MobileEvents[Date],"&gt;="&amp;EOMONTH(K627,-1)+1,MobileEvents[Date],"&lt;="&amp;K627,MobileEvents[REGION],"Upstate")</f>
        <v>0</v>
      </c>
      <c r="M627" s="9">
        <f>COUNTIFS(MobileEvents[Date],"&gt;="&amp;EOMONTH(K627,-1)+1,MobileEvents[Date],"&lt;="&amp;K627,MobileEvents[REGION],"Midlands")</f>
        <v>0</v>
      </c>
      <c r="N627" s="9">
        <f>COUNTIFS(MobileEvents[Date],"&gt;="&amp;EOMONTH(K627,-1)+1,MobileEvents[Date],"&lt;="&amp;K627,MobileEvents[REGION],"Lowcountry")</f>
        <v>0</v>
      </c>
      <c r="O627" s="9">
        <f>COUNTIFS(MobileEvents[Date],"&gt;="&amp;EOMONTH(K627,-1)+1,MobileEvents[Date],"&lt;="&amp;K627,MobileEvents[REGION],"Pee Dee")</f>
        <v>0</v>
      </c>
      <c r="P627" s="9">
        <f>COUNTIFS(MobileEvents[Date],"&gt;="&amp;EOMONTH(K627,-1)+1,MobileEvents[Date],"&lt;="&amp;K627,MobileEvents[MOBILE PROVIDER NAME],"Beaufort Memorial Mobile Wellness Unit")</f>
        <v>0</v>
      </c>
      <c r="Q627" s="9">
        <f>COUNTIFS(MobileEvents[Date],"&gt;="&amp;EOMONTH(K627,-1)+1,MobileEvents[Date],"&lt;="&amp;K627,MobileEvents[MOBILE PROVIDER NAME],"Clemson Rural Health")</f>
        <v>0</v>
      </c>
      <c r="R627" s="9">
        <f>COUNTIFS(MobileEvents[Date],"&gt;="&amp;EOMONTH(K627,-1)+1,MobileEvents[Date],"&lt;="&amp;K627,MobileEvents[MOBILE PROVIDER NAME],"Clemson Prisma PALSS")</f>
        <v>0</v>
      </c>
      <c r="S627" s="9">
        <f>COUNTIFS(MobileEvents[Date],"&gt;="&amp;EOMONTH(K627,-1)+1,MobileEvents[Date],"&lt;="&amp;K627,MobileEvents[MOBILE PROVIDER NAME],"Conway Medical Center")</f>
        <v>0</v>
      </c>
      <c r="T627" s="9">
        <f>COUNTIFS(MobileEvents[Date],"&gt;="&amp;EOMONTH(K627,-1)+1,MobileEvents[Date],"&lt;="&amp;K627,MobileEvents[MOBILE PROVIDER NAME],"Invision Diagnostics")</f>
        <v>0</v>
      </c>
      <c r="U627" s="9">
        <f>COUNTIFS(MobileEvents[Date],"&gt;="&amp;EOMONTH(K627,-1)+1,MobileEvents[Date],"&lt;="&amp;K627,MobileEvents[MOBILE PROVIDER NAME],"LMC")</f>
        <v>0</v>
      </c>
      <c r="V627" s="21">
        <f>COUNTIFS(MobileEvents[Date],"&gt;="&amp;EOMONTH(K627,-1)+1,MobileEvents[Date],"&lt;="&amp;K627,MobileEvents[MOBILE PROVIDER NAME],"McLeod Health")</f>
        <v>0</v>
      </c>
      <c r="W627" s="21">
        <f>COUNTIFS(MobileEvents[Date],"&gt;="&amp;EOMONTH(K627,-1)+1,MobileEvents[Date],"&lt;="&amp;K627,MobileEvents[MOBILE PROVIDER NAME],"MUSC Hollings")</f>
        <v>0</v>
      </c>
      <c r="X627" s="21">
        <f>COUNTIFS(MobileEvents[Date],"&gt;="&amp;EOMONTH(K627,-1)+1,MobileEvents[Date],"&lt;="&amp;K627,MobileEvents[MOBILE PROVIDER NAME],"MUSC Mobile Health")</f>
        <v>0</v>
      </c>
      <c r="Y627" s="21">
        <f>COUNTIFS(MobileEvents[Date],"&gt;="&amp;EOMONTH(K627,-1)+1,MobileEvents[Date],"&lt;="&amp;K627,MobileEvents[MOBILE PROVIDER NAME],"MUSC Orangeburg")</f>
        <v>0</v>
      </c>
      <c r="Z627" s="21">
        <f>COUNTIFS(MobileEvents[Date],"&gt;="&amp;EOMONTH(K627,-1)+1,MobileEvents[Date],"&lt;="&amp;K627,MobileEvents[MOBILE PROVIDER NAME],"Prisma")</f>
        <v>0</v>
      </c>
      <c r="AA627" s="21">
        <f>COUNTIFS(MobileEvents[Date],"&gt;="&amp;EOMONTH(K627,-1)+1,MobileEvents[Date],"&lt;="&amp;K627,MobileEvents[MOBILE PROVIDER NAME],"Prisma Upstate")</f>
        <v>0</v>
      </c>
      <c r="AB627" s="21">
        <f>COUNTIFS(MobileEvents[Date],"&gt;="&amp;EOMONTH(K627,-1)+1,MobileEvents[Date],"&lt;="&amp;K627,MobileEvents[MOBILE PROVIDER NAME],"Self-Regional")</f>
        <v>0</v>
      </c>
      <c r="AC627" s="21">
        <f>COUNTIFS(MobileEvents[Date],"&gt;="&amp;EOMONTH(K627,-1)+1,MobileEvents[Date],"&lt;="&amp;K627,MobileEvents[MOBILE PROVIDER NAME],"Spartanburg Regional")</f>
        <v>0</v>
      </c>
    </row>
    <row r="628" spans="1:29" customFormat="1" ht="16" x14ac:dyDescent="0.2">
      <c r="A628" s="58">
        <v>45393</v>
      </c>
      <c r="B628" s="51" t="s">
        <v>1365</v>
      </c>
      <c r="C628" s="42" t="s">
        <v>62</v>
      </c>
      <c r="D628" s="42" t="s">
        <v>77</v>
      </c>
      <c r="E628" s="6" t="s">
        <v>39</v>
      </c>
      <c r="F628" s="6"/>
      <c r="G628" s="45">
        <v>1</v>
      </c>
      <c r="H628" s="6"/>
      <c r="I628" s="20"/>
      <c r="J628" s="48"/>
      <c r="K628" s="4">
        <v>48883</v>
      </c>
      <c r="L628" s="2">
        <f>COUNTIFS(MobileEvents[Date],"&gt;="&amp;EOMONTH(K628,-1)+1,MobileEvents[Date],"&lt;="&amp;K628,MobileEvents[REGION],"Upstate")</f>
        <v>0</v>
      </c>
      <c r="M628" s="23">
        <f>COUNTIFS(MobileEvents[Date],"&gt;="&amp;EOMONTH(K628,-1)+1,MobileEvents[Date],"&lt;="&amp;K628,MobileEvents[REGION],"Midlands")</f>
        <v>0</v>
      </c>
      <c r="N628" s="23">
        <f>COUNTIFS(MobileEvents[Date],"&gt;="&amp;EOMONTH(K628,-1)+1,MobileEvents[Date],"&lt;="&amp;K628,MobileEvents[REGION],"Lowcountry")</f>
        <v>0</v>
      </c>
      <c r="O628" s="23">
        <f>COUNTIFS(MobileEvents[Date],"&gt;="&amp;EOMONTH(K628,-1)+1,MobileEvents[Date],"&lt;="&amp;K628,MobileEvents[REGION],"Pee Dee")</f>
        <v>0</v>
      </c>
      <c r="P628" s="23">
        <f>COUNTIFS(MobileEvents[Date],"&gt;="&amp;EOMONTH(K628,-1)+1,MobileEvents[Date],"&lt;="&amp;K628,MobileEvents[MOBILE PROVIDER NAME],"Beaufort Memorial Mobile Wellness Unit")</f>
        <v>0</v>
      </c>
      <c r="Q628" s="23">
        <f>COUNTIFS(MobileEvents[Date],"&gt;="&amp;EOMONTH(K628,-1)+1,MobileEvents[Date],"&lt;="&amp;K628,MobileEvents[MOBILE PROVIDER NAME],"Clemson Rural Health")</f>
        <v>0</v>
      </c>
      <c r="R628" s="23">
        <f>COUNTIFS(MobileEvents[Date],"&gt;="&amp;EOMONTH(K628,-1)+1,MobileEvents[Date],"&lt;="&amp;K628,MobileEvents[MOBILE PROVIDER NAME],"Clemson Prisma PALSS")</f>
        <v>0</v>
      </c>
      <c r="S628" s="23">
        <f>COUNTIFS(MobileEvents[Date],"&gt;="&amp;EOMONTH(K628,-1)+1,MobileEvents[Date],"&lt;="&amp;K628,MobileEvents[MOBILE PROVIDER NAME],"Conway Medical Center")</f>
        <v>0</v>
      </c>
      <c r="T628" s="23">
        <f>COUNTIFS(MobileEvents[Date],"&gt;="&amp;EOMONTH(K628,-1)+1,MobileEvents[Date],"&lt;="&amp;K628,MobileEvents[MOBILE PROVIDER NAME],"Invision Diagnostics")</f>
        <v>0</v>
      </c>
      <c r="U628" s="23">
        <f>COUNTIFS(MobileEvents[Date],"&gt;="&amp;EOMONTH(K628,-1)+1,MobileEvents[Date],"&lt;="&amp;K628,MobileEvents[MOBILE PROVIDER NAME],"LMC")</f>
        <v>0</v>
      </c>
      <c r="V628">
        <f>COUNTIFS(MobileEvents[Date],"&gt;="&amp;EOMONTH(K628,-1)+1,MobileEvents[Date],"&lt;="&amp;K628,MobileEvents[MOBILE PROVIDER NAME],"McLeod Health")</f>
        <v>0</v>
      </c>
      <c r="W628">
        <f>COUNTIFS(MobileEvents[Date],"&gt;="&amp;EOMONTH(K628,-1)+1,MobileEvents[Date],"&lt;="&amp;K628,MobileEvents[MOBILE PROVIDER NAME],"MUSC Hollings")</f>
        <v>0</v>
      </c>
      <c r="X628">
        <f>COUNTIFS(MobileEvents[Date],"&gt;="&amp;EOMONTH(K628,-1)+1,MobileEvents[Date],"&lt;="&amp;K628,MobileEvents[MOBILE PROVIDER NAME],"MUSC Mobile Health")</f>
        <v>0</v>
      </c>
      <c r="Y628">
        <f>COUNTIFS(MobileEvents[Date],"&gt;="&amp;EOMONTH(K628,-1)+1,MobileEvents[Date],"&lt;="&amp;K628,MobileEvents[MOBILE PROVIDER NAME],"MUSC Orangeburg")</f>
        <v>0</v>
      </c>
      <c r="Z628">
        <f>COUNTIFS(MobileEvents[Date],"&gt;="&amp;EOMONTH(K628,-1)+1,MobileEvents[Date],"&lt;="&amp;K628,MobileEvents[MOBILE PROVIDER NAME],"Prisma")</f>
        <v>0</v>
      </c>
      <c r="AA628">
        <f>COUNTIFS(MobileEvents[Date],"&gt;="&amp;EOMONTH(K628,-1)+1,MobileEvents[Date],"&lt;="&amp;K628,MobileEvents[MOBILE PROVIDER NAME],"Prisma Upstate")</f>
        <v>0</v>
      </c>
      <c r="AB628">
        <f>COUNTIFS(MobileEvents[Date],"&gt;="&amp;EOMONTH(K628,-1)+1,MobileEvents[Date],"&lt;="&amp;K628,MobileEvents[MOBILE PROVIDER NAME],"Self-Regional")</f>
        <v>0</v>
      </c>
      <c r="AC628">
        <f>COUNTIFS(MobileEvents[Date],"&gt;="&amp;EOMONTH(K628,-1)+1,MobileEvents[Date],"&lt;="&amp;K628,MobileEvents[MOBILE PROVIDER NAME],"Spartanburg Regional")</f>
        <v>0</v>
      </c>
    </row>
    <row r="629" spans="1:29" customFormat="1" x14ac:dyDescent="0.2">
      <c r="A629" s="53">
        <v>45393</v>
      </c>
      <c r="B629" s="9" t="s">
        <v>1366</v>
      </c>
      <c r="C629" s="10" t="s">
        <v>79</v>
      </c>
      <c r="D629" s="10" t="s">
        <v>64</v>
      </c>
      <c r="E629" s="9" t="s">
        <v>20</v>
      </c>
      <c r="F629" s="9"/>
      <c r="G629" s="11">
        <v>18</v>
      </c>
      <c r="H629" s="9"/>
      <c r="I629" s="17"/>
      <c r="J629" s="18"/>
      <c r="K629" s="4">
        <v>48913</v>
      </c>
      <c r="L629" s="2">
        <f>COUNTIFS(MobileEvents[Date],"&gt;="&amp;EOMONTH(K629,-1)+1,MobileEvents[Date],"&lt;="&amp;K629,MobileEvents[REGION],"Upstate")</f>
        <v>0</v>
      </c>
      <c r="M629" s="23">
        <f>COUNTIFS(MobileEvents[Date],"&gt;="&amp;EOMONTH(K629,-1)+1,MobileEvents[Date],"&lt;="&amp;K629,MobileEvents[REGION],"Midlands")</f>
        <v>0</v>
      </c>
      <c r="N629" s="23">
        <f>COUNTIFS(MobileEvents[Date],"&gt;="&amp;EOMONTH(K629,-1)+1,MobileEvents[Date],"&lt;="&amp;K629,MobileEvents[REGION],"Lowcountry")</f>
        <v>0</v>
      </c>
      <c r="O629" s="23">
        <f>COUNTIFS(MobileEvents[Date],"&gt;="&amp;EOMONTH(K629,-1)+1,MobileEvents[Date],"&lt;="&amp;K629,MobileEvents[REGION],"Pee Dee")</f>
        <v>0</v>
      </c>
      <c r="P629" s="23">
        <f>COUNTIFS(MobileEvents[Date],"&gt;="&amp;EOMONTH(K629,-1)+1,MobileEvents[Date],"&lt;="&amp;K629,MobileEvents[MOBILE PROVIDER NAME],"Beaufort Memorial Mobile Wellness Unit")</f>
        <v>0</v>
      </c>
      <c r="Q629" s="23">
        <f>COUNTIFS(MobileEvents[Date],"&gt;="&amp;EOMONTH(K629,-1)+1,MobileEvents[Date],"&lt;="&amp;K629,MobileEvents[MOBILE PROVIDER NAME],"Clemson Rural Health")</f>
        <v>0</v>
      </c>
      <c r="R629" s="23">
        <f>COUNTIFS(MobileEvents[Date],"&gt;="&amp;EOMONTH(K629,-1)+1,MobileEvents[Date],"&lt;="&amp;K629,MobileEvents[MOBILE PROVIDER NAME],"Clemson Prisma PALSS")</f>
        <v>0</v>
      </c>
      <c r="S629" s="23">
        <f>COUNTIFS(MobileEvents[Date],"&gt;="&amp;EOMONTH(K629,-1)+1,MobileEvents[Date],"&lt;="&amp;K629,MobileEvents[MOBILE PROVIDER NAME],"Conway Medical Center")</f>
        <v>0</v>
      </c>
      <c r="T629" s="23">
        <f>COUNTIFS(MobileEvents[Date],"&gt;="&amp;EOMONTH(K629,-1)+1,MobileEvents[Date],"&lt;="&amp;K629,MobileEvents[MOBILE PROVIDER NAME],"Invision Diagnostics")</f>
        <v>0</v>
      </c>
      <c r="U629" s="23">
        <f>COUNTIFS(MobileEvents[Date],"&gt;="&amp;EOMONTH(K629,-1)+1,MobileEvents[Date],"&lt;="&amp;K629,MobileEvents[MOBILE PROVIDER NAME],"LMC")</f>
        <v>0</v>
      </c>
      <c r="V629">
        <f>COUNTIFS(MobileEvents[Date],"&gt;="&amp;EOMONTH(K629,-1)+1,MobileEvents[Date],"&lt;="&amp;K629,MobileEvents[MOBILE PROVIDER NAME],"McLeod Health")</f>
        <v>0</v>
      </c>
      <c r="W629">
        <f>COUNTIFS(MobileEvents[Date],"&gt;="&amp;EOMONTH(K629,-1)+1,MobileEvents[Date],"&lt;="&amp;K629,MobileEvents[MOBILE PROVIDER NAME],"MUSC Hollings")</f>
        <v>0</v>
      </c>
      <c r="X629">
        <f>COUNTIFS(MobileEvents[Date],"&gt;="&amp;EOMONTH(K629,-1)+1,MobileEvents[Date],"&lt;="&amp;K629,MobileEvents[MOBILE PROVIDER NAME],"MUSC Mobile Health")</f>
        <v>0</v>
      </c>
      <c r="Y629">
        <f>COUNTIFS(MobileEvents[Date],"&gt;="&amp;EOMONTH(K629,-1)+1,MobileEvents[Date],"&lt;="&amp;K629,MobileEvents[MOBILE PROVIDER NAME],"MUSC Orangeburg")</f>
        <v>0</v>
      </c>
      <c r="Z629">
        <f>COUNTIFS(MobileEvents[Date],"&gt;="&amp;EOMONTH(K629,-1)+1,MobileEvents[Date],"&lt;="&amp;K629,MobileEvents[MOBILE PROVIDER NAME],"Prisma")</f>
        <v>0</v>
      </c>
      <c r="AA629">
        <f>COUNTIFS(MobileEvents[Date],"&gt;="&amp;EOMONTH(K629,-1)+1,MobileEvents[Date],"&lt;="&amp;K629,MobileEvents[MOBILE PROVIDER NAME],"Prisma Upstate")</f>
        <v>0</v>
      </c>
      <c r="AB629">
        <f>COUNTIFS(MobileEvents[Date],"&gt;="&amp;EOMONTH(K629,-1)+1,MobileEvents[Date],"&lt;="&amp;K629,MobileEvents[MOBILE PROVIDER NAME],"Self-Regional")</f>
        <v>0</v>
      </c>
      <c r="AC629">
        <f>COUNTIFS(MobileEvents[Date],"&gt;="&amp;EOMONTH(K629,-1)+1,MobileEvents[Date],"&lt;="&amp;K629,MobileEvents[MOBILE PROVIDER NAME],"Spartanburg Regional")</f>
        <v>0</v>
      </c>
    </row>
    <row r="630" spans="1:29" customFormat="1" x14ac:dyDescent="0.2">
      <c r="A630" s="53">
        <v>45394</v>
      </c>
      <c r="B630" s="9" t="s">
        <v>1367</v>
      </c>
      <c r="C630" s="10" t="s">
        <v>50</v>
      </c>
      <c r="D630" s="10" t="s">
        <v>77</v>
      </c>
      <c r="E630" s="9" t="s">
        <v>39</v>
      </c>
      <c r="F630" s="9"/>
      <c r="G630" s="11">
        <v>4</v>
      </c>
      <c r="H630" s="9"/>
      <c r="I630" s="17"/>
      <c r="J630" s="18"/>
      <c r="K630" s="4">
        <v>48944</v>
      </c>
      <c r="L630" s="2">
        <f>COUNTIFS(MobileEvents[Date],"&gt;="&amp;EOMONTH(K630,-1)+1,MobileEvents[Date],"&lt;="&amp;K630,MobileEvents[REGION],"Upstate")</f>
        <v>0</v>
      </c>
      <c r="M630" s="23">
        <f>COUNTIFS(MobileEvents[Date],"&gt;="&amp;EOMONTH(K630,-1)+1,MobileEvents[Date],"&lt;="&amp;K630,MobileEvents[REGION],"Midlands")</f>
        <v>0</v>
      </c>
      <c r="N630" s="23">
        <f>COUNTIFS(MobileEvents[Date],"&gt;="&amp;EOMONTH(K630,-1)+1,MobileEvents[Date],"&lt;="&amp;K630,MobileEvents[REGION],"Lowcountry")</f>
        <v>0</v>
      </c>
      <c r="O630" s="23">
        <f>COUNTIFS(MobileEvents[Date],"&gt;="&amp;EOMONTH(K630,-1)+1,MobileEvents[Date],"&lt;="&amp;K630,MobileEvents[REGION],"Pee Dee")</f>
        <v>0</v>
      </c>
      <c r="P630" s="23">
        <f>COUNTIFS(MobileEvents[Date],"&gt;="&amp;EOMONTH(K630,-1)+1,MobileEvents[Date],"&lt;="&amp;K630,MobileEvents[MOBILE PROVIDER NAME],"Beaufort Memorial Mobile Wellness Unit")</f>
        <v>0</v>
      </c>
      <c r="Q630" s="23">
        <f>COUNTIFS(MobileEvents[Date],"&gt;="&amp;EOMONTH(K630,-1)+1,MobileEvents[Date],"&lt;="&amp;K630,MobileEvents[MOBILE PROVIDER NAME],"Clemson Rural Health")</f>
        <v>0</v>
      </c>
      <c r="R630" s="23">
        <f>COUNTIFS(MobileEvents[Date],"&gt;="&amp;EOMONTH(K630,-1)+1,MobileEvents[Date],"&lt;="&amp;K630,MobileEvents[MOBILE PROVIDER NAME],"Clemson Prisma PALSS")</f>
        <v>0</v>
      </c>
      <c r="S630" s="23">
        <f>COUNTIFS(MobileEvents[Date],"&gt;="&amp;EOMONTH(K630,-1)+1,MobileEvents[Date],"&lt;="&amp;K630,MobileEvents[MOBILE PROVIDER NAME],"Conway Medical Center")</f>
        <v>0</v>
      </c>
      <c r="T630" s="23">
        <f>COUNTIFS(MobileEvents[Date],"&gt;="&amp;EOMONTH(K630,-1)+1,MobileEvents[Date],"&lt;="&amp;K630,MobileEvents[MOBILE PROVIDER NAME],"Invision Diagnostics")</f>
        <v>0</v>
      </c>
      <c r="U630" s="23">
        <f>COUNTIFS(MobileEvents[Date],"&gt;="&amp;EOMONTH(K630,-1)+1,MobileEvents[Date],"&lt;="&amp;K630,MobileEvents[MOBILE PROVIDER NAME],"LMC")</f>
        <v>0</v>
      </c>
      <c r="V630">
        <f>COUNTIFS(MobileEvents[Date],"&gt;="&amp;EOMONTH(K630,-1)+1,MobileEvents[Date],"&lt;="&amp;K630,MobileEvents[MOBILE PROVIDER NAME],"McLeod Health")</f>
        <v>0</v>
      </c>
      <c r="W630">
        <f>COUNTIFS(MobileEvents[Date],"&gt;="&amp;EOMONTH(K630,-1)+1,MobileEvents[Date],"&lt;="&amp;K630,MobileEvents[MOBILE PROVIDER NAME],"MUSC Hollings")</f>
        <v>0</v>
      </c>
      <c r="X630">
        <f>COUNTIFS(MobileEvents[Date],"&gt;="&amp;EOMONTH(K630,-1)+1,MobileEvents[Date],"&lt;="&amp;K630,MobileEvents[MOBILE PROVIDER NAME],"MUSC Mobile Health")</f>
        <v>0</v>
      </c>
      <c r="Y630">
        <f>COUNTIFS(MobileEvents[Date],"&gt;="&amp;EOMONTH(K630,-1)+1,MobileEvents[Date],"&lt;="&amp;K630,MobileEvents[MOBILE PROVIDER NAME],"MUSC Orangeburg")</f>
        <v>0</v>
      </c>
      <c r="Z630">
        <f>COUNTIFS(MobileEvents[Date],"&gt;="&amp;EOMONTH(K630,-1)+1,MobileEvents[Date],"&lt;="&amp;K630,MobileEvents[MOBILE PROVIDER NAME],"Prisma")</f>
        <v>0</v>
      </c>
      <c r="AA630">
        <f>COUNTIFS(MobileEvents[Date],"&gt;="&amp;EOMONTH(K630,-1)+1,MobileEvents[Date],"&lt;="&amp;K630,MobileEvents[MOBILE PROVIDER NAME],"Prisma Upstate")</f>
        <v>0</v>
      </c>
      <c r="AB630">
        <f>COUNTIFS(MobileEvents[Date],"&gt;="&amp;EOMONTH(K630,-1)+1,MobileEvents[Date],"&lt;="&amp;K630,MobileEvents[MOBILE PROVIDER NAME],"Self-Regional")</f>
        <v>0</v>
      </c>
      <c r="AC630">
        <f>COUNTIFS(MobileEvents[Date],"&gt;="&amp;EOMONTH(K630,-1)+1,MobileEvents[Date],"&lt;="&amp;K630,MobileEvents[MOBILE PROVIDER NAME],"Spartanburg Regional")</f>
        <v>0</v>
      </c>
    </row>
    <row r="631" spans="1:29" customFormat="1" x14ac:dyDescent="0.2">
      <c r="A631" s="59">
        <v>45397</v>
      </c>
      <c r="B631" s="13" t="s">
        <v>1159</v>
      </c>
      <c r="C631" s="32" t="s">
        <v>45</v>
      </c>
      <c r="D631" s="32" t="s">
        <v>64</v>
      </c>
      <c r="E631" s="13" t="s">
        <v>39</v>
      </c>
      <c r="F631" s="13"/>
      <c r="G631" s="40">
        <v>10</v>
      </c>
      <c r="H631" s="13"/>
      <c r="I631" s="19"/>
      <c r="J631" s="41"/>
      <c r="K631" s="4">
        <v>48975</v>
      </c>
      <c r="L631" s="2">
        <f>COUNTIFS(MobileEvents[Date],"&gt;="&amp;EOMONTH(K631,-1)+1,MobileEvents[Date],"&lt;="&amp;K631,MobileEvents[REGION],"Upstate")</f>
        <v>0</v>
      </c>
      <c r="M631" s="23">
        <f>COUNTIFS(MobileEvents[Date],"&gt;="&amp;EOMONTH(K631,-1)+1,MobileEvents[Date],"&lt;="&amp;K631,MobileEvents[REGION],"Midlands")</f>
        <v>0</v>
      </c>
      <c r="N631" s="23">
        <f>COUNTIFS(MobileEvents[Date],"&gt;="&amp;EOMONTH(K631,-1)+1,MobileEvents[Date],"&lt;="&amp;K631,MobileEvents[REGION],"Lowcountry")</f>
        <v>0</v>
      </c>
      <c r="O631" s="23">
        <f>COUNTIFS(MobileEvents[Date],"&gt;="&amp;EOMONTH(K631,-1)+1,MobileEvents[Date],"&lt;="&amp;K631,MobileEvents[REGION],"Pee Dee")</f>
        <v>0</v>
      </c>
      <c r="P631" s="23">
        <f>COUNTIFS(MobileEvents[Date],"&gt;="&amp;EOMONTH(K631,-1)+1,MobileEvents[Date],"&lt;="&amp;K631,MobileEvents[MOBILE PROVIDER NAME],"Beaufort Memorial Mobile Wellness Unit")</f>
        <v>0</v>
      </c>
      <c r="Q631" s="23">
        <f>COUNTIFS(MobileEvents[Date],"&gt;="&amp;EOMONTH(K631,-1)+1,MobileEvents[Date],"&lt;="&amp;K631,MobileEvents[MOBILE PROVIDER NAME],"Clemson Rural Health")</f>
        <v>0</v>
      </c>
      <c r="R631" s="23">
        <f>COUNTIFS(MobileEvents[Date],"&gt;="&amp;EOMONTH(K631,-1)+1,MobileEvents[Date],"&lt;="&amp;K631,MobileEvents[MOBILE PROVIDER NAME],"Clemson Prisma PALSS")</f>
        <v>0</v>
      </c>
      <c r="S631" s="23">
        <f>COUNTIFS(MobileEvents[Date],"&gt;="&amp;EOMONTH(K631,-1)+1,MobileEvents[Date],"&lt;="&amp;K631,MobileEvents[MOBILE PROVIDER NAME],"Conway Medical Center")</f>
        <v>0</v>
      </c>
      <c r="T631" s="23">
        <f>COUNTIFS(MobileEvents[Date],"&gt;="&amp;EOMONTH(K631,-1)+1,MobileEvents[Date],"&lt;="&amp;K631,MobileEvents[MOBILE PROVIDER NAME],"Invision Diagnostics")</f>
        <v>0</v>
      </c>
      <c r="U631" s="23">
        <f>COUNTIFS(MobileEvents[Date],"&gt;="&amp;EOMONTH(K631,-1)+1,MobileEvents[Date],"&lt;="&amp;K631,MobileEvents[MOBILE PROVIDER NAME],"LMC")</f>
        <v>0</v>
      </c>
      <c r="V631">
        <f>COUNTIFS(MobileEvents[Date],"&gt;="&amp;EOMONTH(K631,-1)+1,MobileEvents[Date],"&lt;="&amp;K631,MobileEvents[MOBILE PROVIDER NAME],"McLeod Health")</f>
        <v>0</v>
      </c>
      <c r="W631">
        <f>COUNTIFS(MobileEvents[Date],"&gt;="&amp;EOMONTH(K631,-1)+1,MobileEvents[Date],"&lt;="&amp;K631,MobileEvents[MOBILE PROVIDER NAME],"MUSC Hollings")</f>
        <v>0</v>
      </c>
      <c r="X631">
        <f>COUNTIFS(MobileEvents[Date],"&gt;="&amp;EOMONTH(K631,-1)+1,MobileEvents[Date],"&lt;="&amp;K631,MobileEvents[MOBILE PROVIDER NAME],"MUSC Mobile Health")</f>
        <v>0</v>
      </c>
      <c r="Y631">
        <f>COUNTIFS(MobileEvents[Date],"&gt;="&amp;EOMONTH(K631,-1)+1,MobileEvents[Date],"&lt;="&amp;K631,MobileEvents[MOBILE PROVIDER NAME],"MUSC Orangeburg")</f>
        <v>0</v>
      </c>
      <c r="Z631">
        <f>COUNTIFS(MobileEvents[Date],"&gt;="&amp;EOMONTH(K631,-1)+1,MobileEvents[Date],"&lt;="&amp;K631,MobileEvents[MOBILE PROVIDER NAME],"Prisma")</f>
        <v>0</v>
      </c>
      <c r="AA631">
        <f>COUNTIFS(MobileEvents[Date],"&gt;="&amp;EOMONTH(K631,-1)+1,MobileEvents[Date],"&lt;="&amp;K631,MobileEvents[MOBILE PROVIDER NAME],"Prisma Upstate")</f>
        <v>0</v>
      </c>
      <c r="AB631">
        <f>COUNTIFS(MobileEvents[Date],"&gt;="&amp;EOMONTH(K631,-1)+1,MobileEvents[Date],"&lt;="&amp;K631,MobileEvents[MOBILE PROVIDER NAME],"Self-Regional")</f>
        <v>0</v>
      </c>
      <c r="AC631">
        <f>COUNTIFS(MobileEvents[Date],"&gt;="&amp;EOMONTH(K631,-1)+1,MobileEvents[Date],"&lt;="&amp;K631,MobileEvents[MOBILE PROVIDER NAME],"Spartanburg Regional")</f>
        <v>0</v>
      </c>
    </row>
    <row r="632" spans="1:29" x14ac:dyDescent="0.2">
      <c r="A632" s="53">
        <v>45397</v>
      </c>
      <c r="B632" s="9" t="s">
        <v>1330</v>
      </c>
      <c r="C632" s="10" t="s">
        <v>52</v>
      </c>
      <c r="D632" s="10" t="s">
        <v>69</v>
      </c>
      <c r="E632" s="9" t="s">
        <v>17</v>
      </c>
      <c r="F632" s="9"/>
      <c r="G632" s="11">
        <v>22</v>
      </c>
      <c r="H632" s="9"/>
      <c r="I632" s="9"/>
      <c r="J632" s="9"/>
      <c r="K632" s="38">
        <v>49003</v>
      </c>
      <c r="L632" s="39">
        <f>COUNTIFS(MobileEvents[Date],"&gt;="&amp;EOMONTH(K632,-1)+1,MobileEvents[Date],"&lt;="&amp;K632,MobileEvents[REGION],"Upstate")</f>
        <v>0</v>
      </c>
      <c r="M632" s="9">
        <f>COUNTIFS(MobileEvents[Date],"&gt;="&amp;EOMONTH(K632,-1)+1,MobileEvents[Date],"&lt;="&amp;K632,MobileEvents[REGION],"Midlands")</f>
        <v>0</v>
      </c>
      <c r="N632" s="9">
        <f>COUNTIFS(MobileEvents[Date],"&gt;="&amp;EOMONTH(K632,-1)+1,MobileEvents[Date],"&lt;="&amp;K632,MobileEvents[REGION],"Lowcountry")</f>
        <v>0</v>
      </c>
      <c r="O632" s="9">
        <f>COUNTIFS(MobileEvents[Date],"&gt;="&amp;EOMONTH(K632,-1)+1,MobileEvents[Date],"&lt;="&amp;K632,MobileEvents[REGION],"Pee Dee")</f>
        <v>0</v>
      </c>
      <c r="P632" s="9">
        <f>COUNTIFS(MobileEvents[Date],"&gt;="&amp;EOMONTH(K632,-1)+1,MobileEvents[Date],"&lt;="&amp;K632,MobileEvents[MOBILE PROVIDER NAME],"Beaufort Memorial Mobile Wellness Unit")</f>
        <v>0</v>
      </c>
      <c r="Q632" s="9">
        <f>COUNTIFS(MobileEvents[Date],"&gt;="&amp;EOMONTH(K632,-1)+1,MobileEvents[Date],"&lt;="&amp;K632,MobileEvents[MOBILE PROVIDER NAME],"Clemson Rural Health")</f>
        <v>0</v>
      </c>
      <c r="R632" s="9">
        <f>COUNTIFS(MobileEvents[Date],"&gt;="&amp;EOMONTH(K632,-1)+1,MobileEvents[Date],"&lt;="&amp;K632,MobileEvents[MOBILE PROVIDER NAME],"Clemson Prisma PALSS")</f>
        <v>0</v>
      </c>
      <c r="S632" s="9">
        <f>COUNTIFS(MobileEvents[Date],"&gt;="&amp;EOMONTH(K632,-1)+1,MobileEvents[Date],"&lt;="&amp;K632,MobileEvents[MOBILE PROVIDER NAME],"Conway Medical Center")</f>
        <v>0</v>
      </c>
      <c r="T632" s="9">
        <f>COUNTIFS(MobileEvents[Date],"&gt;="&amp;EOMONTH(K632,-1)+1,MobileEvents[Date],"&lt;="&amp;K632,MobileEvents[MOBILE PROVIDER NAME],"Invision Diagnostics")</f>
        <v>0</v>
      </c>
      <c r="U632" s="9">
        <f>COUNTIFS(MobileEvents[Date],"&gt;="&amp;EOMONTH(K632,-1)+1,MobileEvents[Date],"&lt;="&amp;K632,MobileEvents[MOBILE PROVIDER NAME],"LMC")</f>
        <v>0</v>
      </c>
      <c r="V632" s="21">
        <f>COUNTIFS(MobileEvents[Date],"&gt;="&amp;EOMONTH(K632,-1)+1,MobileEvents[Date],"&lt;="&amp;K632,MobileEvents[MOBILE PROVIDER NAME],"McLeod Health")</f>
        <v>0</v>
      </c>
      <c r="W632" s="21">
        <f>COUNTIFS(MobileEvents[Date],"&gt;="&amp;EOMONTH(K632,-1)+1,MobileEvents[Date],"&lt;="&amp;K632,MobileEvents[MOBILE PROVIDER NAME],"MUSC Hollings")</f>
        <v>0</v>
      </c>
      <c r="X632" s="21">
        <f>COUNTIFS(MobileEvents[Date],"&gt;="&amp;EOMONTH(K632,-1)+1,MobileEvents[Date],"&lt;="&amp;K632,MobileEvents[MOBILE PROVIDER NAME],"MUSC Mobile Health")</f>
        <v>0</v>
      </c>
      <c r="Y632" s="21">
        <f>COUNTIFS(MobileEvents[Date],"&gt;="&amp;EOMONTH(K632,-1)+1,MobileEvents[Date],"&lt;="&amp;K632,MobileEvents[MOBILE PROVIDER NAME],"MUSC Orangeburg")</f>
        <v>0</v>
      </c>
      <c r="Z632" s="21">
        <f>COUNTIFS(MobileEvents[Date],"&gt;="&amp;EOMONTH(K632,-1)+1,MobileEvents[Date],"&lt;="&amp;K632,MobileEvents[MOBILE PROVIDER NAME],"Prisma")</f>
        <v>0</v>
      </c>
      <c r="AA632" s="21">
        <f>COUNTIFS(MobileEvents[Date],"&gt;="&amp;EOMONTH(K632,-1)+1,MobileEvents[Date],"&lt;="&amp;K632,MobileEvents[MOBILE PROVIDER NAME],"Prisma Upstate")</f>
        <v>0</v>
      </c>
      <c r="AB632" s="21">
        <f>COUNTIFS(MobileEvents[Date],"&gt;="&amp;EOMONTH(K632,-1)+1,MobileEvents[Date],"&lt;="&amp;K632,MobileEvents[MOBILE PROVIDER NAME],"Self-Regional")</f>
        <v>0</v>
      </c>
      <c r="AC632" s="21">
        <f>COUNTIFS(MobileEvents[Date],"&gt;="&amp;EOMONTH(K632,-1)+1,MobileEvents[Date],"&lt;="&amp;K632,MobileEvents[MOBILE PROVIDER NAME],"Spartanburg Regional")</f>
        <v>0</v>
      </c>
    </row>
    <row r="633" spans="1:29" customFormat="1" ht="16" x14ac:dyDescent="0.2">
      <c r="A633" s="58">
        <v>45398</v>
      </c>
      <c r="B633" s="51" t="s">
        <v>1166</v>
      </c>
      <c r="C633" s="42" t="s">
        <v>72</v>
      </c>
      <c r="D633" s="42" t="s">
        <v>64</v>
      </c>
      <c r="E633" s="6" t="s">
        <v>39</v>
      </c>
      <c r="F633" s="6"/>
      <c r="G633" s="45">
        <v>4</v>
      </c>
      <c r="H633" s="6"/>
      <c r="I633" s="20"/>
      <c r="J633" s="48"/>
      <c r="K633" s="4">
        <v>49034</v>
      </c>
      <c r="L633" s="2">
        <f>COUNTIFS(MobileEvents[Date],"&gt;="&amp;EOMONTH(K633,-1)+1,MobileEvents[Date],"&lt;="&amp;K633,MobileEvents[REGION],"Upstate")</f>
        <v>0</v>
      </c>
      <c r="M633" s="23">
        <f>COUNTIFS(MobileEvents[Date],"&gt;="&amp;EOMONTH(K633,-1)+1,MobileEvents[Date],"&lt;="&amp;K633,MobileEvents[REGION],"Midlands")</f>
        <v>0</v>
      </c>
      <c r="N633" s="23">
        <f>COUNTIFS(MobileEvents[Date],"&gt;="&amp;EOMONTH(K633,-1)+1,MobileEvents[Date],"&lt;="&amp;K633,MobileEvents[REGION],"Lowcountry")</f>
        <v>0</v>
      </c>
      <c r="O633" s="23">
        <f>COUNTIFS(MobileEvents[Date],"&gt;="&amp;EOMONTH(K633,-1)+1,MobileEvents[Date],"&lt;="&amp;K633,MobileEvents[REGION],"Pee Dee")</f>
        <v>0</v>
      </c>
      <c r="P633" s="23">
        <f>COUNTIFS(MobileEvents[Date],"&gt;="&amp;EOMONTH(K633,-1)+1,MobileEvents[Date],"&lt;="&amp;K633,MobileEvents[MOBILE PROVIDER NAME],"Beaufort Memorial Mobile Wellness Unit")</f>
        <v>0</v>
      </c>
      <c r="Q633" s="23">
        <f>COUNTIFS(MobileEvents[Date],"&gt;="&amp;EOMONTH(K633,-1)+1,MobileEvents[Date],"&lt;="&amp;K633,MobileEvents[MOBILE PROVIDER NAME],"Clemson Rural Health")</f>
        <v>0</v>
      </c>
      <c r="R633" s="23">
        <f>COUNTIFS(MobileEvents[Date],"&gt;="&amp;EOMONTH(K633,-1)+1,MobileEvents[Date],"&lt;="&amp;K633,MobileEvents[MOBILE PROVIDER NAME],"Clemson Prisma PALSS")</f>
        <v>0</v>
      </c>
      <c r="S633" s="23">
        <f>COUNTIFS(MobileEvents[Date],"&gt;="&amp;EOMONTH(K633,-1)+1,MobileEvents[Date],"&lt;="&amp;K633,MobileEvents[MOBILE PROVIDER NAME],"Conway Medical Center")</f>
        <v>0</v>
      </c>
      <c r="T633" s="23">
        <f>COUNTIFS(MobileEvents[Date],"&gt;="&amp;EOMONTH(K633,-1)+1,MobileEvents[Date],"&lt;="&amp;K633,MobileEvents[MOBILE PROVIDER NAME],"Invision Diagnostics")</f>
        <v>0</v>
      </c>
      <c r="U633" s="23">
        <f>COUNTIFS(MobileEvents[Date],"&gt;="&amp;EOMONTH(K633,-1)+1,MobileEvents[Date],"&lt;="&amp;K633,MobileEvents[MOBILE PROVIDER NAME],"LMC")</f>
        <v>0</v>
      </c>
      <c r="V633">
        <f>COUNTIFS(MobileEvents[Date],"&gt;="&amp;EOMONTH(K633,-1)+1,MobileEvents[Date],"&lt;="&amp;K633,MobileEvents[MOBILE PROVIDER NAME],"McLeod Health")</f>
        <v>0</v>
      </c>
      <c r="W633">
        <f>COUNTIFS(MobileEvents[Date],"&gt;="&amp;EOMONTH(K633,-1)+1,MobileEvents[Date],"&lt;="&amp;K633,MobileEvents[MOBILE PROVIDER NAME],"MUSC Hollings")</f>
        <v>0</v>
      </c>
      <c r="X633">
        <f>COUNTIFS(MobileEvents[Date],"&gt;="&amp;EOMONTH(K633,-1)+1,MobileEvents[Date],"&lt;="&amp;K633,MobileEvents[MOBILE PROVIDER NAME],"MUSC Mobile Health")</f>
        <v>0</v>
      </c>
      <c r="Y633">
        <f>COUNTIFS(MobileEvents[Date],"&gt;="&amp;EOMONTH(K633,-1)+1,MobileEvents[Date],"&lt;="&amp;K633,MobileEvents[MOBILE PROVIDER NAME],"MUSC Orangeburg")</f>
        <v>0</v>
      </c>
      <c r="Z633">
        <f>COUNTIFS(MobileEvents[Date],"&gt;="&amp;EOMONTH(K633,-1)+1,MobileEvents[Date],"&lt;="&amp;K633,MobileEvents[MOBILE PROVIDER NAME],"Prisma")</f>
        <v>0</v>
      </c>
      <c r="AA633">
        <f>COUNTIFS(MobileEvents[Date],"&gt;="&amp;EOMONTH(K633,-1)+1,MobileEvents[Date],"&lt;="&amp;K633,MobileEvents[MOBILE PROVIDER NAME],"Prisma Upstate")</f>
        <v>0</v>
      </c>
      <c r="AB633">
        <f>COUNTIFS(MobileEvents[Date],"&gt;="&amp;EOMONTH(K633,-1)+1,MobileEvents[Date],"&lt;="&amp;K633,MobileEvents[MOBILE PROVIDER NAME],"Self-Regional")</f>
        <v>0</v>
      </c>
      <c r="AC633">
        <f>COUNTIFS(MobileEvents[Date],"&gt;="&amp;EOMONTH(K633,-1)+1,MobileEvents[Date],"&lt;="&amp;K633,MobileEvents[MOBILE PROVIDER NAME],"Spartanburg Regional")</f>
        <v>0</v>
      </c>
    </row>
    <row r="634" spans="1:29" customFormat="1" x14ac:dyDescent="0.2">
      <c r="A634" s="53">
        <v>45398</v>
      </c>
      <c r="B634" s="9" t="s">
        <v>1368</v>
      </c>
      <c r="C634" s="10" t="s">
        <v>71</v>
      </c>
      <c r="D634" s="10" t="s">
        <v>64</v>
      </c>
      <c r="E634" s="9" t="s">
        <v>29</v>
      </c>
      <c r="F634" s="9"/>
      <c r="G634" s="11">
        <v>10</v>
      </c>
      <c r="H634" s="9"/>
      <c r="I634" s="17"/>
      <c r="J634" s="18"/>
      <c r="K634" s="4">
        <v>49064</v>
      </c>
      <c r="L634" s="2">
        <f>COUNTIFS(MobileEvents[Date],"&gt;="&amp;EOMONTH(K634,-1)+1,MobileEvents[Date],"&lt;="&amp;K634,MobileEvents[REGION],"Upstate")</f>
        <v>0</v>
      </c>
      <c r="M634" s="23">
        <f>COUNTIFS(MobileEvents[Date],"&gt;="&amp;EOMONTH(K634,-1)+1,MobileEvents[Date],"&lt;="&amp;K634,MobileEvents[REGION],"Midlands")</f>
        <v>0</v>
      </c>
      <c r="N634" s="23">
        <f>COUNTIFS(MobileEvents[Date],"&gt;="&amp;EOMONTH(K634,-1)+1,MobileEvents[Date],"&lt;="&amp;K634,MobileEvents[REGION],"Lowcountry")</f>
        <v>0</v>
      </c>
      <c r="O634" s="23">
        <f>COUNTIFS(MobileEvents[Date],"&gt;="&amp;EOMONTH(K634,-1)+1,MobileEvents[Date],"&lt;="&amp;K634,MobileEvents[REGION],"Pee Dee")</f>
        <v>0</v>
      </c>
      <c r="P634" s="23">
        <f>COUNTIFS(MobileEvents[Date],"&gt;="&amp;EOMONTH(K634,-1)+1,MobileEvents[Date],"&lt;="&amp;K634,MobileEvents[MOBILE PROVIDER NAME],"Beaufort Memorial Mobile Wellness Unit")</f>
        <v>0</v>
      </c>
      <c r="Q634" s="23">
        <f>COUNTIFS(MobileEvents[Date],"&gt;="&amp;EOMONTH(K634,-1)+1,MobileEvents[Date],"&lt;="&amp;K634,MobileEvents[MOBILE PROVIDER NAME],"Clemson Rural Health")</f>
        <v>0</v>
      </c>
      <c r="R634" s="23">
        <f>COUNTIFS(MobileEvents[Date],"&gt;="&amp;EOMONTH(K634,-1)+1,MobileEvents[Date],"&lt;="&amp;K634,MobileEvents[MOBILE PROVIDER NAME],"Clemson Prisma PALSS")</f>
        <v>0</v>
      </c>
      <c r="S634" s="23">
        <f>COUNTIFS(MobileEvents[Date],"&gt;="&amp;EOMONTH(K634,-1)+1,MobileEvents[Date],"&lt;="&amp;K634,MobileEvents[MOBILE PROVIDER NAME],"Conway Medical Center")</f>
        <v>0</v>
      </c>
      <c r="T634" s="23">
        <f>COUNTIFS(MobileEvents[Date],"&gt;="&amp;EOMONTH(K634,-1)+1,MobileEvents[Date],"&lt;="&amp;K634,MobileEvents[MOBILE PROVIDER NAME],"Invision Diagnostics")</f>
        <v>0</v>
      </c>
      <c r="U634" s="23">
        <f>COUNTIFS(MobileEvents[Date],"&gt;="&amp;EOMONTH(K634,-1)+1,MobileEvents[Date],"&lt;="&amp;K634,MobileEvents[MOBILE PROVIDER NAME],"LMC")</f>
        <v>0</v>
      </c>
      <c r="V634">
        <f>COUNTIFS(MobileEvents[Date],"&gt;="&amp;EOMONTH(K634,-1)+1,MobileEvents[Date],"&lt;="&amp;K634,MobileEvents[MOBILE PROVIDER NAME],"McLeod Health")</f>
        <v>0</v>
      </c>
      <c r="W634">
        <f>COUNTIFS(MobileEvents[Date],"&gt;="&amp;EOMONTH(K634,-1)+1,MobileEvents[Date],"&lt;="&amp;K634,MobileEvents[MOBILE PROVIDER NAME],"MUSC Hollings")</f>
        <v>0</v>
      </c>
      <c r="X634">
        <f>COUNTIFS(MobileEvents[Date],"&gt;="&amp;EOMONTH(K634,-1)+1,MobileEvents[Date],"&lt;="&amp;K634,MobileEvents[MOBILE PROVIDER NAME],"MUSC Mobile Health")</f>
        <v>0</v>
      </c>
      <c r="Y634">
        <f>COUNTIFS(MobileEvents[Date],"&gt;="&amp;EOMONTH(K634,-1)+1,MobileEvents[Date],"&lt;="&amp;K634,MobileEvents[MOBILE PROVIDER NAME],"MUSC Orangeburg")</f>
        <v>0</v>
      </c>
      <c r="Z634">
        <f>COUNTIFS(MobileEvents[Date],"&gt;="&amp;EOMONTH(K634,-1)+1,MobileEvents[Date],"&lt;="&amp;K634,MobileEvents[MOBILE PROVIDER NAME],"Prisma")</f>
        <v>0</v>
      </c>
      <c r="AA634">
        <f>COUNTIFS(MobileEvents[Date],"&gt;="&amp;EOMONTH(K634,-1)+1,MobileEvents[Date],"&lt;="&amp;K634,MobileEvents[MOBILE PROVIDER NAME],"Prisma Upstate")</f>
        <v>0</v>
      </c>
      <c r="AB634">
        <f>COUNTIFS(MobileEvents[Date],"&gt;="&amp;EOMONTH(K634,-1)+1,MobileEvents[Date],"&lt;="&amp;K634,MobileEvents[MOBILE PROVIDER NAME],"Self-Regional")</f>
        <v>0</v>
      </c>
      <c r="AC634">
        <f>COUNTIFS(MobileEvents[Date],"&gt;="&amp;EOMONTH(K634,-1)+1,MobileEvents[Date],"&lt;="&amp;K634,MobileEvents[MOBILE PROVIDER NAME],"Spartanburg Regional")</f>
        <v>0</v>
      </c>
    </row>
    <row r="635" spans="1:29" customFormat="1" ht="16" x14ac:dyDescent="0.2">
      <c r="A635" s="53">
        <v>45399</v>
      </c>
      <c r="B635" s="12" t="s">
        <v>1369</v>
      </c>
      <c r="C635" s="10"/>
      <c r="D635" s="10" t="s">
        <v>77</v>
      </c>
      <c r="E635" s="9" t="s">
        <v>39</v>
      </c>
      <c r="F635" s="9"/>
      <c r="G635" s="11">
        <v>6</v>
      </c>
      <c r="H635" s="9"/>
      <c r="I635" s="17"/>
      <c r="J635" s="18"/>
      <c r="K635" s="4">
        <v>49095</v>
      </c>
      <c r="L635" s="2">
        <f>COUNTIFS(MobileEvents[Date],"&gt;="&amp;EOMONTH(K635,-1)+1,MobileEvents[Date],"&lt;="&amp;K635,MobileEvents[REGION],"Upstate")</f>
        <v>0</v>
      </c>
      <c r="M635" s="23">
        <f>COUNTIFS(MobileEvents[Date],"&gt;="&amp;EOMONTH(K635,-1)+1,MobileEvents[Date],"&lt;="&amp;K635,MobileEvents[REGION],"Midlands")</f>
        <v>0</v>
      </c>
      <c r="N635" s="23">
        <f>COUNTIFS(MobileEvents[Date],"&gt;="&amp;EOMONTH(K635,-1)+1,MobileEvents[Date],"&lt;="&amp;K635,MobileEvents[REGION],"Lowcountry")</f>
        <v>0</v>
      </c>
      <c r="O635" s="23">
        <f>COUNTIFS(MobileEvents[Date],"&gt;="&amp;EOMONTH(K635,-1)+1,MobileEvents[Date],"&lt;="&amp;K635,MobileEvents[REGION],"Pee Dee")</f>
        <v>0</v>
      </c>
      <c r="P635" s="23">
        <f>COUNTIFS(MobileEvents[Date],"&gt;="&amp;EOMONTH(K635,-1)+1,MobileEvents[Date],"&lt;="&amp;K635,MobileEvents[MOBILE PROVIDER NAME],"Beaufort Memorial Mobile Wellness Unit")</f>
        <v>0</v>
      </c>
      <c r="Q635" s="23">
        <f>COUNTIFS(MobileEvents[Date],"&gt;="&amp;EOMONTH(K635,-1)+1,MobileEvents[Date],"&lt;="&amp;K635,MobileEvents[MOBILE PROVIDER NAME],"Clemson Rural Health")</f>
        <v>0</v>
      </c>
      <c r="R635" s="23">
        <f>COUNTIFS(MobileEvents[Date],"&gt;="&amp;EOMONTH(K635,-1)+1,MobileEvents[Date],"&lt;="&amp;K635,MobileEvents[MOBILE PROVIDER NAME],"Clemson Prisma PALSS")</f>
        <v>0</v>
      </c>
      <c r="S635" s="23">
        <f>COUNTIFS(MobileEvents[Date],"&gt;="&amp;EOMONTH(K635,-1)+1,MobileEvents[Date],"&lt;="&amp;K635,MobileEvents[MOBILE PROVIDER NAME],"Conway Medical Center")</f>
        <v>0</v>
      </c>
      <c r="T635" s="23">
        <f>COUNTIFS(MobileEvents[Date],"&gt;="&amp;EOMONTH(K635,-1)+1,MobileEvents[Date],"&lt;="&amp;K635,MobileEvents[MOBILE PROVIDER NAME],"Invision Diagnostics")</f>
        <v>0</v>
      </c>
      <c r="U635" s="23">
        <f>COUNTIFS(MobileEvents[Date],"&gt;="&amp;EOMONTH(K635,-1)+1,MobileEvents[Date],"&lt;="&amp;K635,MobileEvents[MOBILE PROVIDER NAME],"LMC")</f>
        <v>0</v>
      </c>
      <c r="V635">
        <f>COUNTIFS(MobileEvents[Date],"&gt;="&amp;EOMONTH(K635,-1)+1,MobileEvents[Date],"&lt;="&amp;K635,MobileEvents[MOBILE PROVIDER NAME],"McLeod Health")</f>
        <v>0</v>
      </c>
      <c r="W635">
        <f>COUNTIFS(MobileEvents[Date],"&gt;="&amp;EOMONTH(K635,-1)+1,MobileEvents[Date],"&lt;="&amp;K635,MobileEvents[MOBILE PROVIDER NAME],"MUSC Hollings")</f>
        <v>0</v>
      </c>
      <c r="X635">
        <f>COUNTIFS(MobileEvents[Date],"&gt;="&amp;EOMONTH(K635,-1)+1,MobileEvents[Date],"&lt;="&amp;K635,MobileEvents[MOBILE PROVIDER NAME],"MUSC Mobile Health")</f>
        <v>0</v>
      </c>
      <c r="Y635">
        <f>COUNTIFS(MobileEvents[Date],"&gt;="&amp;EOMONTH(K635,-1)+1,MobileEvents[Date],"&lt;="&amp;K635,MobileEvents[MOBILE PROVIDER NAME],"MUSC Orangeburg")</f>
        <v>0</v>
      </c>
      <c r="Z635">
        <f>COUNTIFS(MobileEvents[Date],"&gt;="&amp;EOMONTH(K635,-1)+1,MobileEvents[Date],"&lt;="&amp;K635,MobileEvents[MOBILE PROVIDER NAME],"Prisma")</f>
        <v>0</v>
      </c>
      <c r="AA635">
        <f>COUNTIFS(MobileEvents[Date],"&gt;="&amp;EOMONTH(K635,-1)+1,MobileEvents[Date],"&lt;="&amp;K635,MobileEvents[MOBILE PROVIDER NAME],"Prisma Upstate")</f>
        <v>0</v>
      </c>
      <c r="AB635">
        <f>COUNTIFS(MobileEvents[Date],"&gt;="&amp;EOMONTH(K635,-1)+1,MobileEvents[Date],"&lt;="&amp;K635,MobileEvents[MOBILE PROVIDER NAME],"Self-Regional")</f>
        <v>0</v>
      </c>
      <c r="AC635">
        <f>COUNTIFS(MobileEvents[Date],"&gt;="&amp;EOMONTH(K635,-1)+1,MobileEvents[Date],"&lt;="&amp;K635,MobileEvents[MOBILE PROVIDER NAME],"Spartanburg Regional")</f>
        <v>0</v>
      </c>
    </row>
    <row r="636" spans="1:29" customFormat="1" x14ac:dyDescent="0.2">
      <c r="A636" s="53">
        <v>45399</v>
      </c>
      <c r="B636" s="9" t="s">
        <v>1368</v>
      </c>
      <c r="C636" s="10" t="s">
        <v>71</v>
      </c>
      <c r="D636" s="10" t="s">
        <v>64</v>
      </c>
      <c r="E636" s="9" t="s">
        <v>29</v>
      </c>
      <c r="F636" s="9"/>
      <c r="G636" s="11">
        <v>12</v>
      </c>
      <c r="H636" s="9"/>
      <c r="I636" s="17"/>
      <c r="J636" s="18"/>
      <c r="K636" s="4">
        <v>49125</v>
      </c>
      <c r="L636" s="2">
        <f>COUNTIFS(MobileEvents[Date],"&gt;="&amp;EOMONTH(K636,-1)+1,MobileEvents[Date],"&lt;="&amp;K636,MobileEvents[REGION],"Upstate")</f>
        <v>0</v>
      </c>
      <c r="M636" s="23">
        <f>COUNTIFS(MobileEvents[Date],"&gt;="&amp;EOMONTH(K636,-1)+1,MobileEvents[Date],"&lt;="&amp;K636,MobileEvents[REGION],"Midlands")</f>
        <v>0</v>
      </c>
      <c r="N636" s="23">
        <f>COUNTIFS(MobileEvents[Date],"&gt;="&amp;EOMONTH(K636,-1)+1,MobileEvents[Date],"&lt;="&amp;K636,MobileEvents[REGION],"Lowcountry")</f>
        <v>0</v>
      </c>
      <c r="O636" s="23">
        <f>COUNTIFS(MobileEvents[Date],"&gt;="&amp;EOMONTH(K636,-1)+1,MobileEvents[Date],"&lt;="&amp;K636,MobileEvents[REGION],"Pee Dee")</f>
        <v>0</v>
      </c>
      <c r="P636" s="23">
        <f>COUNTIFS(MobileEvents[Date],"&gt;="&amp;EOMONTH(K636,-1)+1,MobileEvents[Date],"&lt;="&amp;K636,MobileEvents[MOBILE PROVIDER NAME],"Beaufort Memorial Mobile Wellness Unit")</f>
        <v>0</v>
      </c>
      <c r="Q636" s="23">
        <f>COUNTIFS(MobileEvents[Date],"&gt;="&amp;EOMONTH(K636,-1)+1,MobileEvents[Date],"&lt;="&amp;K636,MobileEvents[MOBILE PROVIDER NAME],"Clemson Rural Health")</f>
        <v>0</v>
      </c>
      <c r="R636" s="23">
        <f>COUNTIFS(MobileEvents[Date],"&gt;="&amp;EOMONTH(K636,-1)+1,MobileEvents[Date],"&lt;="&amp;K636,MobileEvents[MOBILE PROVIDER NAME],"Clemson Prisma PALSS")</f>
        <v>0</v>
      </c>
      <c r="S636" s="23">
        <f>COUNTIFS(MobileEvents[Date],"&gt;="&amp;EOMONTH(K636,-1)+1,MobileEvents[Date],"&lt;="&amp;K636,MobileEvents[MOBILE PROVIDER NAME],"Conway Medical Center")</f>
        <v>0</v>
      </c>
      <c r="T636" s="23">
        <f>COUNTIFS(MobileEvents[Date],"&gt;="&amp;EOMONTH(K636,-1)+1,MobileEvents[Date],"&lt;="&amp;K636,MobileEvents[MOBILE PROVIDER NAME],"Invision Diagnostics")</f>
        <v>0</v>
      </c>
      <c r="U636" s="23">
        <f>COUNTIFS(MobileEvents[Date],"&gt;="&amp;EOMONTH(K636,-1)+1,MobileEvents[Date],"&lt;="&amp;K636,MobileEvents[MOBILE PROVIDER NAME],"LMC")</f>
        <v>0</v>
      </c>
      <c r="V636">
        <f>COUNTIFS(MobileEvents[Date],"&gt;="&amp;EOMONTH(K636,-1)+1,MobileEvents[Date],"&lt;="&amp;K636,MobileEvents[MOBILE PROVIDER NAME],"McLeod Health")</f>
        <v>0</v>
      </c>
      <c r="W636">
        <f>COUNTIFS(MobileEvents[Date],"&gt;="&amp;EOMONTH(K636,-1)+1,MobileEvents[Date],"&lt;="&amp;K636,MobileEvents[MOBILE PROVIDER NAME],"MUSC Hollings")</f>
        <v>0</v>
      </c>
      <c r="X636">
        <f>COUNTIFS(MobileEvents[Date],"&gt;="&amp;EOMONTH(K636,-1)+1,MobileEvents[Date],"&lt;="&amp;K636,MobileEvents[MOBILE PROVIDER NAME],"MUSC Mobile Health")</f>
        <v>0</v>
      </c>
      <c r="Y636">
        <f>COUNTIFS(MobileEvents[Date],"&gt;="&amp;EOMONTH(K636,-1)+1,MobileEvents[Date],"&lt;="&amp;K636,MobileEvents[MOBILE PROVIDER NAME],"MUSC Orangeburg")</f>
        <v>0</v>
      </c>
      <c r="Z636">
        <f>COUNTIFS(MobileEvents[Date],"&gt;="&amp;EOMONTH(K636,-1)+1,MobileEvents[Date],"&lt;="&amp;K636,MobileEvents[MOBILE PROVIDER NAME],"Prisma")</f>
        <v>0</v>
      </c>
      <c r="AA636">
        <f>COUNTIFS(MobileEvents[Date],"&gt;="&amp;EOMONTH(K636,-1)+1,MobileEvents[Date],"&lt;="&amp;K636,MobileEvents[MOBILE PROVIDER NAME],"Prisma Upstate")</f>
        <v>0</v>
      </c>
      <c r="AB636">
        <f>COUNTIFS(MobileEvents[Date],"&gt;="&amp;EOMONTH(K636,-1)+1,MobileEvents[Date],"&lt;="&amp;K636,MobileEvents[MOBILE PROVIDER NAME],"Self-Regional")</f>
        <v>0</v>
      </c>
      <c r="AC636">
        <f>COUNTIFS(MobileEvents[Date],"&gt;="&amp;EOMONTH(K636,-1)+1,MobileEvents[Date],"&lt;="&amp;K636,MobileEvents[MOBILE PROVIDER NAME],"Spartanburg Regional")</f>
        <v>0</v>
      </c>
    </row>
    <row r="637" spans="1:29" customFormat="1" ht="16" x14ac:dyDescent="0.2">
      <c r="A637" s="53">
        <v>45400</v>
      </c>
      <c r="B637" s="12" t="s">
        <v>1162</v>
      </c>
      <c r="C637" s="10" t="s">
        <v>56</v>
      </c>
      <c r="D637" s="10" t="s">
        <v>77</v>
      </c>
      <c r="E637" s="9" t="s">
        <v>39</v>
      </c>
      <c r="F637" s="9"/>
      <c r="G637" s="11">
        <v>3</v>
      </c>
      <c r="H637" s="9"/>
      <c r="I637" s="17"/>
      <c r="J637" s="18"/>
      <c r="K637" s="4">
        <v>49156</v>
      </c>
      <c r="L637" s="2">
        <f>COUNTIFS(MobileEvents[Date],"&gt;="&amp;EOMONTH(K637,-1)+1,MobileEvents[Date],"&lt;="&amp;K637,MobileEvents[REGION],"Upstate")</f>
        <v>0</v>
      </c>
      <c r="M637" s="23">
        <f>COUNTIFS(MobileEvents[Date],"&gt;="&amp;EOMONTH(K637,-1)+1,MobileEvents[Date],"&lt;="&amp;K637,MobileEvents[REGION],"Midlands")</f>
        <v>0</v>
      </c>
      <c r="N637" s="23">
        <f>COUNTIFS(MobileEvents[Date],"&gt;="&amp;EOMONTH(K637,-1)+1,MobileEvents[Date],"&lt;="&amp;K637,MobileEvents[REGION],"Lowcountry")</f>
        <v>0</v>
      </c>
      <c r="O637" s="23">
        <f>COUNTIFS(MobileEvents[Date],"&gt;="&amp;EOMONTH(K637,-1)+1,MobileEvents[Date],"&lt;="&amp;K637,MobileEvents[REGION],"Pee Dee")</f>
        <v>0</v>
      </c>
      <c r="P637" s="23">
        <f>COUNTIFS(MobileEvents[Date],"&gt;="&amp;EOMONTH(K637,-1)+1,MobileEvents[Date],"&lt;="&amp;K637,MobileEvents[MOBILE PROVIDER NAME],"Beaufort Memorial Mobile Wellness Unit")</f>
        <v>0</v>
      </c>
      <c r="Q637" s="23">
        <f>COUNTIFS(MobileEvents[Date],"&gt;="&amp;EOMONTH(K637,-1)+1,MobileEvents[Date],"&lt;="&amp;K637,MobileEvents[MOBILE PROVIDER NAME],"Clemson Rural Health")</f>
        <v>0</v>
      </c>
      <c r="R637" s="23">
        <f>COUNTIFS(MobileEvents[Date],"&gt;="&amp;EOMONTH(K637,-1)+1,MobileEvents[Date],"&lt;="&amp;K637,MobileEvents[MOBILE PROVIDER NAME],"Clemson Prisma PALSS")</f>
        <v>0</v>
      </c>
      <c r="S637" s="23">
        <f>COUNTIFS(MobileEvents[Date],"&gt;="&amp;EOMONTH(K637,-1)+1,MobileEvents[Date],"&lt;="&amp;K637,MobileEvents[MOBILE PROVIDER NAME],"Conway Medical Center")</f>
        <v>0</v>
      </c>
      <c r="T637" s="23">
        <f>COUNTIFS(MobileEvents[Date],"&gt;="&amp;EOMONTH(K637,-1)+1,MobileEvents[Date],"&lt;="&amp;K637,MobileEvents[MOBILE PROVIDER NAME],"Invision Diagnostics")</f>
        <v>0</v>
      </c>
      <c r="U637" s="23">
        <f>COUNTIFS(MobileEvents[Date],"&gt;="&amp;EOMONTH(K637,-1)+1,MobileEvents[Date],"&lt;="&amp;K637,MobileEvents[MOBILE PROVIDER NAME],"LMC")</f>
        <v>0</v>
      </c>
      <c r="V637">
        <f>COUNTIFS(MobileEvents[Date],"&gt;="&amp;EOMONTH(K637,-1)+1,MobileEvents[Date],"&lt;="&amp;K637,MobileEvents[MOBILE PROVIDER NAME],"McLeod Health")</f>
        <v>0</v>
      </c>
      <c r="W637">
        <f>COUNTIFS(MobileEvents[Date],"&gt;="&amp;EOMONTH(K637,-1)+1,MobileEvents[Date],"&lt;="&amp;K637,MobileEvents[MOBILE PROVIDER NAME],"MUSC Hollings")</f>
        <v>0</v>
      </c>
      <c r="X637">
        <f>COUNTIFS(MobileEvents[Date],"&gt;="&amp;EOMONTH(K637,-1)+1,MobileEvents[Date],"&lt;="&amp;K637,MobileEvents[MOBILE PROVIDER NAME],"MUSC Mobile Health")</f>
        <v>0</v>
      </c>
      <c r="Y637">
        <f>COUNTIFS(MobileEvents[Date],"&gt;="&amp;EOMONTH(K637,-1)+1,MobileEvents[Date],"&lt;="&amp;K637,MobileEvents[MOBILE PROVIDER NAME],"MUSC Orangeburg")</f>
        <v>0</v>
      </c>
      <c r="Z637">
        <f>COUNTIFS(MobileEvents[Date],"&gt;="&amp;EOMONTH(K637,-1)+1,MobileEvents[Date],"&lt;="&amp;K637,MobileEvents[MOBILE PROVIDER NAME],"Prisma")</f>
        <v>0</v>
      </c>
      <c r="AA637">
        <f>COUNTIFS(MobileEvents[Date],"&gt;="&amp;EOMONTH(K637,-1)+1,MobileEvents[Date],"&lt;="&amp;K637,MobileEvents[MOBILE PROVIDER NAME],"Prisma Upstate")</f>
        <v>0</v>
      </c>
      <c r="AB637">
        <f>COUNTIFS(MobileEvents[Date],"&gt;="&amp;EOMONTH(K637,-1)+1,MobileEvents[Date],"&lt;="&amp;K637,MobileEvents[MOBILE PROVIDER NAME],"Self-Regional")</f>
        <v>0</v>
      </c>
      <c r="AC637">
        <f>COUNTIFS(MobileEvents[Date],"&gt;="&amp;EOMONTH(K637,-1)+1,MobileEvents[Date],"&lt;="&amp;K637,MobileEvents[MOBILE PROVIDER NAME],"Spartanburg Regional")</f>
        <v>0</v>
      </c>
    </row>
    <row r="638" spans="1:29" customFormat="1" x14ac:dyDescent="0.2">
      <c r="A638" s="53">
        <v>45402</v>
      </c>
      <c r="B638" s="9" t="s">
        <v>1370</v>
      </c>
      <c r="C638" s="10" t="s">
        <v>71</v>
      </c>
      <c r="D638" s="10" t="s">
        <v>64</v>
      </c>
      <c r="E638" s="9" t="s">
        <v>29</v>
      </c>
      <c r="F638" s="9"/>
      <c r="G638" s="11">
        <v>8</v>
      </c>
      <c r="H638" s="9"/>
      <c r="I638" s="17"/>
      <c r="J638" s="18"/>
      <c r="K638" s="4">
        <v>49187</v>
      </c>
      <c r="L638" s="2">
        <f>COUNTIFS(MobileEvents[Date],"&gt;="&amp;EOMONTH(K638,-1)+1,MobileEvents[Date],"&lt;="&amp;K638,MobileEvents[REGION],"Upstate")</f>
        <v>0</v>
      </c>
      <c r="M638" s="23">
        <f>COUNTIFS(MobileEvents[Date],"&gt;="&amp;EOMONTH(K638,-1)+1,MobileEvents[Date],"&lt;="&amp;K638,MobileEvents[REGION],"Midlands")</f>
        <v>0</v>
      </c>
      <c r="N638" s="23">
        <f>COUNTIFS(MobileEvents[Date],"&gt;="&amp;EOMONTH(K638,-1)+1,MobileEvents[Date],"&lt;="&amp;K638,MobileEvents[REGION],"Lowcountry")</f>
        <v>0</v>
      </c>
      <c r="O638" s="23">
        <f>COUNTIFS(MobileEvents[Date],"&gt;="&amp;EOMONTH(K638,-1)+1,MobileEvents[Date],"&lt;="&amp;K638,MobileEvents[REGION],"Pee Dee")</f>
        <v>0</v>
      </c>
      <c r="P638" s="23">
        <f>COUNTIFS(MobileEvents[Date],"&gt;="&amp;EOMONTH(K638,-1)+1,MobileEvents[Date],"&lt;="&amp;K638,MobileEvents[MOBILE PROVIDER NAME],"Beaufort Memorial Mobile Wellness Unit")</f>
        <v>0</v>
      </c>
      <c r="Q638" s="23">
        <f>COUNTIFS(MobileEvents[Date],"&gt;="&amp;EOMONTH(K638,-1)+1,MobileEvents[Date],"&lt;="&amp;K638,MobileEvents[MOBILE PROVIDER NAME],"Clemson Rural Health")</f>
        <v>0</v>
      </c>
      <c r="R638" s="23">
        <f>COUNTIFS(MobileEvents[Date],"&gt;="&amp;EOMONTH(K638,-1)+1,MobileEvents[Date],"&lt;="&amp;K638,MobileEvents[MOBILE PROVIDER NAME],"Clemson Prisma PALSS")</f>
        <v>0</v>
      </c>
      <c r="S638" s="23">
        <f>COUNTIFS(MobileEvents[Date],"&gt;="&amp;EOMONTH(K638,-1)+1,MobileEvents[Date],"&lt;="&amp;K638,MobileEvents[MOBILE PROVIDER NAME],"Conway Medical Center")</f>
        <v>0</v>
      </c>
      <c r="T638" s="23">
        <f>COUNTIFS(MobileEvents[Date],"&gt;="&amp;EOMONTH(K638,-1)+1,MobileEvents[Date],"&lt;="&amp;K638,MobileEvents[MOBILE PROVIDER NAME],"Invision Diagnostics")</f>
        <v>0</v>
      </c>
      <c r="U638" s="23">
        <f>COUNTIFS(MobileEvents[Date],"&gt;="&amp;EOMONTH(K638,-1)+1,MobileEvents[Date],"&lt;="&amp;K638,MobileEvents[MOBILE PROVIDER NAME],"LMC")</f>
        <v>0</v>
      </c>
      <c r="V638">
        <f>COUNTIFS(MobileEvents[Date],"&gt;="&amp;EOMONTH(K638,-1)+1,MobileEvents[Date],"&lt;="&amp;K638,MobileEvents[MOBILE PROVIDER NAME],"McLeod Health")</f>
        <v>0</v>
      </c>
      <c r="W638">
        <f>COUNTIFS(MobileEvents[Date],"&gt;="&amp;EOMONTH(K638,-1)+1,MobileEvents[Date],"&lt;="&amp;K638,MobileEvents[MOBILE PROVIDER NAME],"MUSC Hollings")</f>
        <v>0</v>
      </c>
      <c r="X638">
        <f>COUNTIFS(MobileEvents[Date],"&gt;="&amp;EOMONTH(K638,-1)+1,MobileEvents[Date],"&lt;="&amp;K638,MobileEvents[MOBILE PROVIDER NAME],"MUSC Mobile Health")</f>
        <v>0</v>
      </c>
      <c r="Y638">
        <f>COUNTIFS(MobileEvents[Date],"&gt;="&amp;EOMONTH(K638,-1)+1,MobileEvents[Date],"&lt;="&amp;K638,MobileEvents[MOBILE PROVIDER NAME],"MUSC Orangeburg")</f>
        <v>0</v>
      </c>
      <c r="Z638">
        <f>COUNTIFS(MobileEvents[Date],"&gt;="&amp;EOMONTH(K638,-1)+1,MobileEvents[Date],"&lt;="&amp;K638,MobileEvents[MOBILE PROVIDER NAME],"Prisma")</f>
        <v>0</v>
      </c>
      <c r="AA638">
        <f>COUNTIFS(MobileEvents[Date],"&gt;="&amp;EOMONTH(K638,-1)+1,MobileEvents[Date],"&lt;="&amp;K638,MobileEvents[MOBILE PROVIDER NAME],"Prisma Upstate")</f>
        <v>0</v>
      </c>
      <c r="AB638">
        <f>COUNTIFS(MobileEvents[Date],"&gt;="&amp;EOMONTH(K638,-1)+1,MobileEvents[Date],"&lt;="&amp;K638,MobileEvents[MOBILE PROVIDER NAME],"Self-Regional")</f>
        <v>0</v>
      </c>
      <c r="AC638">
        <f>COUNTIFS(MobileEvents[Date],"&gt;="&amp;EOMONTH(K638,-1)+1,MobileEvents[Date],"&lt;="&amp;K638,MobileEvents[MOBILE PROVIDER NAME],"Spartanburg Regional")</f>
        <v>0</v>
      </c>
    </row>
    <row r="639" spans="1:29" customFormat="1" x14ac:dyDescent="0.2">
      <c r="A639" s="53">
        <v>45404</v>
      </c>
      <c r="B639" s="9" t="s">
        <v>1371</v>
      </c>
      <c r="C639" s="10" t="s">
        <v>40</v>
      </c>
      <c r="D639" s="10" t="s">
        <v>59</v>
      </c>
      <c r="E639" s="9" t="s">
        <v>29</v>
      </c>
      <c r="F639" s="9"/>
      <c r="G639" s="11">
        <v>3</v>
      </c>
      <c r="H639" s="9"/>
      <c r="I639" s="17"/>
      <c r="J639" s="18"/>
      <c r="K639" s="4">
        <v>49217</v>
      </c>
      <c r="L639" s="2">
        <f>COUNTIFS(MobileEvents[Date],"&gt;="&amp;EOMONTH(K639,-1)+1,MobileEvents[Date],"&lt;="&amp;K639,MobileEvents[REGION],"Upstate")</f>
        <v>0</v>
      </c>
      <c r="M639" s="23">
        <f>COUNTIFS(MobileEvents[Date],"&gt;="&amp;EOMONTH(K639,-1)+1,MobileEvents[Date],"&lt;="&amp;K639,MobileEvents[REGION],"Midlands")</f>
        <v>0</v>
      </c>
      <c r="N639" s="23">
        <f>COUNTIFS(MobileEvents[Date],"&gt;="&amp;EOMONTH(K639,-1)+1,MobileEvents[Date],"&lt;="&amp;K639,MobileEvents[REGION],"Lowcountry")</f>
        <v>0</v>
      </c>
      <c r="O639" s="23">
        <f>COUNTIFS(MobileEvents[Date],"&gt;="&amp;EOMONTH(K639,-1)+1,MobileEvents[Date],"&lt;="&amp;K639,MobileEvents[REGION],"Pee Dee")</f>
        <v>0</v>
      </c>
      <c r="P639" s="23">
        <f>COUNTIFS(MobileEvents[Date],"&gt;="&amp;EOMONTH(K639,-1)+1,MobileEvents[Date],"&lt;="&amp;K639,MobileEvents[MOBILE PROVIDER NAME],"Beaufort Memorial Mobile Wellness Unit")</f>
        <v>0</v>
      </c>
      <c r="Q639" s="23">
        <f>COUNTIFS(MobileEvents[Date],"&gt;="&amp;EOMONTH(K639,-1)+1,MobileEvents[Date],"&lt;="&amp;K639,MobileEvents[MOBILE PROVIDER NAME],"Clemson Rural Health")</f>
        <v>0</v>
      </c>
      <c r="R639" s="23">
        <f>COUNTIFS(MobileEvents[Date],"&gt;="&amp;EOMONTH(K639,-1)+1,MobileEvents[Date],"&lt;="&amp;K639,MobileEvents[MOBILE PROVIDER NAME],"Clemson Prisma PALSS")</f>
        <v>0</v>
      </c>
      <c r="S639" s="23">
        <f>COUNTIFS(MobileEvents[Date],"&gt;="&amp;EOMONTH(K639,-1)+1,MobileEvents[Date],"&lt;="&amp;K639,MobileEvents[MOBILE PROVIDER NAME],"Conway Medical Center")</f>
        <v>0</v>
      </c>
      <c r="T639" s="23">
        <f>COUNTIFS(MobileEvents[Date],"&gt;="&amp;EOMONTH(K639,-1)+1,MobileEvents[Date],"&lt;="&amp;K639,MobileEvents[MOBILE PROVIDER NAME],"Invision Diagnostics")</f>
        <v>0</v>
      </c>
      <c r="U639" s="23">
        <f>COUNTIFS(MobileEvents[Date],"&gt;="&amp;EOMONTH(K639,-1)+1,MobileEvents[Date],"&lt;="&amp;K639,MobileEvents[MOBILE PROVIDER NAME],"LMC")</f>
        <v>0</v>
      </c>
      <c r="V639">
        <f>COUNTIFS(MobileEvents[Date],"&gt;="&amp;EOMONTH(K639,-1)+1,MobileEvents[Date],"&lt;="&amp;K639,MobileEvents[MOBILE PROVIDER NAME],"McLeod Health")</f>
        <v>0</v>
      </c>
      <c r="W639">
        <f>COUNTIFS(MobileEvents[Date],"&gt;="&amp;EOMONTH(K639,-1)+1,MobileEvents[Date],"&lt;="&amp;K639,MobileEvents[MOBILE PROVIDER NAME],"MUSC Hollings")</f>
        <v>0</v>
      </c>
      <c r="X639">
        <f>COUNTIFS(MobileEvents[Date],"&gt;="&amp;EOMONTH(K639,-1)+1,MobileEvents[Date],"&lt;="&amp;K639,MobileEvents[MOBILE PROVIDER NAME],"MUSC Mobile Health")</f>
        <v>0</v>
      </c>
      <c r="Y639">
        <f>COUNTIFS(MobileEvents[Date],"&gt;="&amp;EOMONTH(K639,-1)+1,MobileEvents[Date],"&lt;="&amp;K639,MobileEvents[MOBILE PROVIDER NAME],"MUSC Orangeburg")</f>
        <v>0</v>
      </c>
      <c r="Z639">
        <f>COUNTIFS(MobileEvents[Date],"&gt;="&amp;EOMONTH(K639,-1)+1,MobileEvents[Date],"&lt;="&amp;K639,MobileEvents[MOBILE PROVIDER NAME],"Prisma")</f>
        <v>0</v>
      </c>
      <c r="AA639">
        <f>COUNTIFS(MobileEvents[Date],"&gt;="&amp;EOMONTH(K639,-1)+1,MobileEvents[Date],"&lt;="&amp;K639,MobileEvents[MOBILE PROVIDER NAME],"Prisma Upstate")</f>
        <v>0</v>
      </c>
      <c r="AB639">
        <f>COUNTIFS(MobileEvents[Date],"&gt;="&amp;EOMONTH(K639,-1)+1,MobileEvents[Date],"&lt;="&amp;K639,MobileEvents[MOBILE PROVIDER NAME],"Self-Regional")</f>
        <v>0</v>
      </c>
      <c r="AC639">
        <f>COUNTIFS(MobileEvents[Date],"&gt;="&amp;EOMONTH(K639,-1)+1,MobileEvents[Date],"&lt;="&amp;K639,MobileEvents[MOBILE PROVIDER NAME],"Spartanburg Regional")</f>
        <v>0</v>
      </c>
    </row>
    <row r="640" spans="1:29" customFormat="1" x14ac:dyDescent="0.2">
      <c r="A640" s="59">
        <v>45405</v>
      </c>
      <c r="B640" s="13" t="s">
        <v>1372</v>
      </c>
      <c r="C640" s="32"/>
      <c r="D640" s="32" t="s">
        <v>59</v>
      </c>
      <c r="E640" s="13" t="s">
        <v>29</v>
      </c>
      <c r="F640" s="13"/>
      <c r="G640" s="40">
        <v>12</v>
      </c>
      <c r="H640" s="13"/>
      <c r="I640" s="19"/>
      <c r="J640" s="41"/>
      <c r="K640" s="4">
        <v>49248</v>
      </c>
      <c r="L640" s="2">
        <f>COUNTIFS(MobileEvents[Date],"&gt;="&amp;EOMONTH(K640,-1)+1,MobileEvents[Date],"&lt;="&amp;K640,MobileEvents[REGION],"Upstate")</f>
        <v>0</v>
      </c>
      <c r="M640" s="23">
        <f>COUNTIFS(MobileEvents[Date],"&gt;="&amp;EOMONTH(K640,-1)+1,MobileEvents[Date],"&lt;="&amp;K640,MobileEvents[REGION],"Midlands")</f>
        <v>0</v>
      </c>
      <c r="N640" s="23">
        <f>COUNTIFS(MobileEvents[Date],"&gt;="&amp;EOMONTH(K640,-1)+1,MobileEvents[Date],"&lt;="&amp;K640,MobileEvents[REGION],"Lowcountry")</f>
        <v>0</v>
      </c>
      <c r="O640" s="23">
        <f>COUNTIFS(MobileEvents[Date],"&gt;="&amp;EOMONTH(K640,-1)+1,MobileEvents[Date],"&lt;="&amp;K640,MobileEvents[REGION],"Pee Dee")</f>
        <v>0</v>
      </c>
      <c r="P640" s="23">
        <f>COUNTIFS(MobileEvents[Date],"&gt;="&amp;EOMONTH(K640,-1)+1,MobileEvents[Date],"&lt;="&amp;K640,MobileEvents[MOBILE PROVIDER NAME],"Beaufort Memorial Mobile Wellness Unit")</f>
        <v>0</v>
      </c>
      <c r="Q640" s="23">
        <f>COUNTIFS(MobileEvents[Date],"&gt;="&amp;EOMONTH(K640,-1)+1,MobileEvents[Date],"&lt;="&amp;K640,MobileEvents[MOBILE PROVIDER NAME],"Clemson Rural Health")</f>
        <v>0</v>
      </c>
      <c r="R640" s="23">
        <f>COUNTIFS(MobileEvents[Date],"&gt;="&amp;EOMONTH(K640,-1)+1,MobileEvents[Date],"&lt;="&amp;K640,MobileEvents[MOBILE PROVIDER NAME],"Clemson Prisma PALSS")</f>
        <v>0</v>
      </c>
      <c r="S640" s="23">
        <f>COUNTIFS(MobileEvents[Date],"&gt;="&amp;EOMONTH(K640,-1)+1,MobileEvents[Date],"&lt;="&amp;K640,MobileEvents[MOBILE PROVIDER NAME],"Conway Medical Center")</f>
        <v>0</v>
      </c>
      <c r="T640" s="23">
        <f>COUNTIFS(MobileEvents[Date],"&gt;="&amp;EOMONTH(K640,-1)+1,MobileEvents[Date],"&lt;="&amp;K640,MobileEvents[MOBILE PROVIDER NAME],"Invision Diagnostics")</f>
        <v>0</v>
      </c>
      <c r="U640" s="23">
        <f>COUNTIFS(MobileEvents[Date],"&gt;="&amp;EOMONTH(K640,-1)+1,MobileEvents[Date],"&lt;="&amp;K640,MobileEvents[MOBILE PROVIDER NAME],"LMC")</f>
        <v>0</v>
      </c>
      <c r="V640">
        <f>COUNTIFS(MobileEvents[Date],"&gt;="&amp;EOMONTH(K640,-1)+1,MobileEvents[Date],"&lt;="&amp;K640,MobileEvents[MOBILE PROVIDER NAME],"McLeod Health")</f>
        <v>0</v>
      </c>
      <c r="W640">
        <f>COUNTIFS(MobileEvents[Date],"&gt;="&amp;EOMONTH(K640,-1)+1,MobileEvents[Date],"&lt;="&amp;K640,MobileEvents[MOBILE PROVIDER NAME],"MUSC Hollings")</f>
        <v>0</v>
      </c>
      <c r="X640">
        <f>COUNTIFS(MobileEvents[Date],"&gt;="&amp;EOMONTH(K640,-1)+1,MobileEvents[Date],"&lt;="&amp;K640,MobileEvents[MOBILE PROVIDER NAME],"MUSC Mobile Health")</f>
        <v>0</v>
      </c>
      <c r="Y640">
        <f>COUNTIFS(MobileEvents[Date],"&gt;="&amp;EOMONTH(K640,-1)+1,MobileEvents[Date],"&lt;="&amp;K640,MobileEvents[MOBILE PROVIDER NAME],"MUSC Orangeburg")</f>
        <v>0</v>
      </c>
      <c r="Z640">
        <f>COUNTIFS(MobileEvents[Date],"&gt;="&amp;EOMONTH(K640,-1)+1,MobileEvents[Date],"&lt;="&amp;K640,MobileEvents[MOBILE PROVIDER NAME],"Prisma")</f>
        <v>0</v>
      </c>
      <c r="AA640">
        <f>COUNTIFS(MobileEvents[Date],"&gt;="&amp;EOMONTH(K640,-1)+1,MobileEvents[Date],"&lt;="&amp;K640,MobileEvents[MOBILE PROVIDER NAME],"Prisma Upstate")</f>
        <v>0</v>
      </c>
      <c r="AB640">
        <f>COUNTIFS(MobileEvents[Date],"&gt;="&amp;EOMONTH(K640,-1)+1,MobileEvents[Date],"&lt;="&amp;K640,MobileEvents[MOBILE PROVIDER NAME],"Self-Regional")</f>
        <v>0</v>
      </c>
      <c r="AC640">
        <f>COUNTIFS(MobileEvents[Date],"&gt;="&amp;EOMONTH(K640,-1)+1,MobileEvents[Date],"&lt;="&amp;K640,MobileEvents[MOBILE PROVIDER NAME],"Spartanburg Regional")</f>
        <v>0</v>
      </c>
    </row>
    <row r="641" spans="1:29" x14ac:dyDescent="0.2">
      <c r="A641" s="53">
        <v>45405</v>
      </c>
      <c r="B641" s="9" t="s">
        <v>1373</v>
      </c>
      <c r="C641" s="10" t="s">
        <v>52</v>
      </c>
      <c r="D641" s="10" t="s">
        <v>69</v>
      </c>
      <c r="E641" s="9" t="s">
        <v>17</v>
      </c>
      <c r="F641" s="9"/>
      <c r="G641" s="11">
        <v>16</v>
      </c>
      <c r="H641" s="9"/>
      <c r="I641" s="9"/>
      <c r="J641" s="9"/>
      <c r="K641" s="38">
        <v>49278</v>
      </c>
      <c r="L641" s="39">
        <f>COUNTIFS(MobileEvents[Date],"&gt;="&amp;EOMONTH(K641,-1)+1,MobileEvents[Date],"&lt;="&amp;K641,MobileEvents[REGION],"Upstate")</f>
        <v>0</v>
      </c>
      <c r="M641" s="9">
        <f>COUNTIFS(MobileEvents[Date],"&gt;="&amp;EOMONTH(K641,-1)+1,MobileEvents[Date],"&lt;="&amp;K641,MobileEvents[REGION],"Midlands")</f>
        <v>0</v>
      </c>
      <c r="N641" s="9">
        <f>COUNTIFS(MobileEvents[Date],"&gt;="&amp;EOMONTH(K641,-1)+1,MobileEvents[Date],"&lt;="&amp;K641,MobileEvents[REGION],"Lowcountry")</f>
        <v>0</v>
      </c>
      <c r="O641" s="9">
        <f>COUNTIFS(MobileEvents[Date],"&gt;="&amp;EOMONTH(K641,-1)+1,MobileEvents[Date],"&lt;="&amp;K641,MobileEvents[REGION],"Pee Dee")</f>
        <v>0</v>
      </c>
      <c r="P641" s="9">
        <f>COUNTIFS(MobileEvents[Date],"&gt;="&amp;EOMONTH(K641,-1)+1,MobileEvents[Date],"&lt;="&amp;K641,MobileEvents[MOBILE PROVIDER NAME],"Beaufort Memorial Mobile Wellness Unit")</f>
        <v>0</v>
      </c>
      <c r="Q641" s="9">
        <f>COUNTIFS(MobileEvents[Date],"&gt;="&amp;EOMONTH(K641,-1)+1,MobileEvents[Date],"&lt;="&amp;K641,MobileEvents[MOBILE PROVIDER NAME],"Clemson Rural Health")</f>
        <v>0</v>
      </c>
      <c r="R641" s="9">
        <f>COUNTIFS(MobileEvents[Date],"&gt;="&amp;EOMONTH(K641,-1)+1,MobileEvents[Date],"&lt;="&amp;K641,MobileEvents[MOBILE PROVIDER NAME],"Clemson Prisma PALSS")</f>
        <v>0</v>
      </c>
      <c r="S641" s="9">
        <f>COUNTIFS(MobileEvents[Date],"&gt;="&amp;EOMONTH(K641,-1)+1,MobileEvents[Date],"&lt;="&amp;K641,MobileEvents[MOBILE PROVIDER NAME],"Conway Medical Center")</f>
        <v>0</v>
      </c>
      <c r="T641" s="9">
        <f>COUNTIFS(MobileEvents[Date],"&gt;="&amp;EOMONTH(K641,-1)+1,MobileEvents[Date],"&lt;="&amp;K641,MobileEvents[MOBILE PROVIDER NAME],"Invision Diagnostics")</f>
        <v>0</v>
      </c>
      <c r="U641" s="9">
        <f>COUNTIFS(MobileEvents[Date],"&gt;="&amp;EOMONTH(K641,-1)+1,MobileEvents[Date],"&lt;="&amp;K641,MobileEvents[MOBILE PROVIDER NAME],"LMC")</f>
        <v>0</v>
      </c>
      <c r="V641" s="21">
        <f>COUNTIFS(MobileEvents[Date],"&gt;="&amp;EOMONTH(K641,-1)+1,MobileEvents[Date],"&lt;="&amp;K641,MobileEvents[MOBILE PROVIDER NAME],"McLeod Health")</f>
        <v>0</v>
      </c>
      <c r="W641" s="21">
        <f>COUNTIFS(MobileEvents[Date],"&gt;="&amp;EOMONTH(K641,-1)+1,MobileEvents[Date],"&lt;="&amp;K641,MobileEvents[MOBILE PROVIDER NAME],"MUSC Hollings")</f>
        <v>0</v>
      </c>
      <c r="X641" s="21">
        <f>COUNTIFS(MobileEvents[Date],"&gt;="&amp;EOMONTH(K641,-1)+1,MobileEvents[Date],"&lt;="&amp;K641,MobileEvents[MOBILE PROVIDER NAME],"MUSC Mobile Health")</f>
        <v>0</v>
      </c>
      <c r="Y641" s="21">
        <f>COUNTIFS(MobileEvents[Date],"&gt;="&amp;EOMONTH(K641,-1)+1,MobileEvents[Date],"&lt;="&amp;K641,MobileEvents[MOBILE PROVIDER NAME],"MUSC Orangeburg")</f>
        <v>0</v>
      </c>
      <c r="Z641" s="21">
        <f>COUNTIFS(MobileEvents[Date],"&gt;="&amp;EOMONTH(K641,-1)+1,MobileEvents[Date],"&lt;="&amp;K641,MobileEvents[MOBILE PROVIDER NAME],"Prisma")</f>
        <v>0</v>
      </c>
      <c r="AA641" s="21">
        <f>COUNTIFS(MobileEvents[Date],"&gt;="&amp;EOMONTH(K641,-1)+1,MobileEvents[Date],"&lt;="&amp;K641,MobileEvents[MOBILE PROVIDER NAME],"Prisma Upstate")</f>
        <v>0</v>
      </c>
      <c r="AB641" s="21">
        <f>COUNTIFS(MobileEvents[Date],"&gt;="&amp;EOMONTH(K641,-1)+1,MobileEvents[Date],"&lt;="&amp;K641,MobileEvents[MOBILE PROVIDER NAME],"Self-Regional")</f>
        <v>0</v>
      </c>
      <c r="AC641" s="21">
        <f>COUNTIFS(MobileEvents[Date],"&gt;="&amp;EOMONTH(K641,-1)+1,MobileEvents[Date],"&lt;="&amp;K641,MobileEvents[MOBILE PROVIDER NAME],"Spartanburg Regional")</f>
        <v>0</v>
      </c>
    </row>
    <row r="642" spans="1:29" customFormat="1" x14ac:dyDescent="0.2">
      <c r="A642" s="58">
        <v>45406</v>
      </c>
      <c r="B642" s="6" t="s">
        <v>1374</v>
      </c>
      <c r="C642" s="42" t="s">
        <v>24</v>
      </c>
      <c r="D642" s="42" t="s">
        <v>59</v>
      </c>
      <c r="E642" s="6" t="s">
        <v>29</v>
      </c>
      <c r="F642" s="6"/>
      <c r="G642" s="45">
        <v>8</v>
      </c>
      <c r="H642" s="6"/>
      <c r="I642" s="20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</row>
    <row r="643" spans="1:29" customFormat="1" x14ac:dyDescent="0.2">
      <c r="A643" s="53">
        <v>45407</v>
      </c>
      <c r="B643" s="9" t="s">
        <v>1375</v>
      </c>
      <c r="C643" s="10"/>
      <c r="D643" s="10" t="s">
        <v>59</v>
      </c>
      <c r="E643" s="9" t="s">
        <v>29</v>
      </c>
      <c r="F643" s="9"/>
      <c r="G643" s="11">
        <v>6</v>
      </c>
      <c r="H643" s="9"/>
      <c r="I643" s="17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</row>
    <row r="644" spans="1:29" customFormat="1" ht="16" x14ac:dyDescent="0.2">
      <c r="A644" s="53">
        <v>45408</v>
      </c>
      <c r="B644" s="12" t="s">
        <v>1352</v>
      </c>
      <c r="C644" s="10" t="s">
        <v>66</v>
      </c>
      <c r="D644" s="10" t="s">
        <v>64</v>
      </c>
      <c r="E644" s="9" t="s">
        <v>39</v>
      </c>
      <c r="F644" s="9"/>
      <c r="G644" s="11">
        <v>4</v>
      </c>
      <c r="H644" s="9"/>
      <c r="I644" s="17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</row>
    <row r="645" spans="1:29" customFormat="1" ht="16" x14ac:dyDescent="0.2">
      <c r="A645" s="53">
        <v>45408</v>
      </c>
      <c r="B645" s="12" t="s">
        <v>1376</v>
      </c>
      <c r="C645" s="10"/>
      <c r="D645" s="10" t="s">
        <v>77</v>
      </c>
      <c r="E645" s="9" t="s">
        <v>39</v>
      </c>
      <c r="F645" s="9"/>
      <c r="G645" s="11">
        <v>16</v>
      </c>
      <c r="H645" s="9"/>
      <c r="I645" s="17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</row>
    <row r="646" spans="1:29" customFormat="1" x14ac:dyDescent="0.2">
      <c r="A646" s="53">
        <v>45408</v>
      </c>
      <c r="B646" s="9" t="s">
        <v>1095</v>
      </c>
      <c r="C646" s="10" t="s">
        <v>46</v>
      </c>
      <c r="D646" s="10" t="s">
        <v>64</v>
      </c>
      <c r="E646" s="9" t="s">
        <v>20</v>
      </c>
      <c r="F646" s="9"/>
      <c r="G646" s="11">
        <v>19</v>
      </c>
      <c r="H646" s="9"/>
      <c r="I646" s="17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</row>
    <row r="647" spans="1:29" customFormat="1" x14ac:dyDescent="0.2">
      <c r="A647" s="53">
        <v>45409</v>
      </c>
      <c r="B647" s="9" t="s">
        <v>1377</v>
      </c>
      <c r="C647" s="10" t="s">
        <v>21</v>
      </c>
      <c r="D647" s="10" t="s">
        <v>59</v>
      </c>
      <c r="E647" s="9" t="s">
        <v>8</v>
      </c>
      <c r="F647" s="9"/>
      <c r="G647" s="11">
        <v>21</v>
      </c>
      <c r="H647" s="9" t="s">
        <v>1378</v>
      </c>
      <c r="I647" s="17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</row>
    <row r="648" spans="1:29" customFormat="1" x14ac:dyDescent="0.2">
      <c r="A648" s="59">
        <v>45411</v>
      </c>
      <c r="B648" s="13" t="s">
        <v>1379</v>
      </c>
      <c r="C648" s="32" t="s">
        <v>44</v>
      </c>
      <c r="D648" s="32" t="s">
        <v>59</v>
      </c>
      <c r="E648" s="13" t="s">
        <v>29</v>
      </c>
      <c r="F648" s="13"/>
      <c r="G648" s="40">
        <v>15</v>
      </c>
      <c r="H648" s="13"/>
      <c r="I648" s="19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</row>
    <row r="649" spans="1:29" x14ac:dyDescent="0.2">
      <c r="A649" s="53">
        <v>45411</v>
      </c>
      <c r="B649" s="9" t="s">
        <v>1330</v>
      </c>
      <c r="C649" s="10" t="s">
        <v>52</v>
      </c>
      <c r="D649" s="10" t="s">
        <v>69</v>
      </c>
      <c r="E649" s="9" t="s">
        <v>17</v>
      </c>
      <c r="F649" s="9"/>
      <c r="G649" s="11">
        <v>23</v>
      </c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</row>
    <row r="650" spans="1:29" customFormat="1" x14ac:dyDescent="0.2">
      <c r="A650" s="58">
        <v>45411</v>
      </c>
      <c r="B650" s="6" t="s">
        <v>1159</v>
      </c>
      <c r="C650" s="42" t="s">
        <v>45</v>
      </c>
      <c r="D650" s="42" t="s">
        <v>64</v>
      </c>
      <c r="E650" s="6" t="s">
        <v>39</v>
      </c>
      <c r="F650" s="6"/>
      <c r="G650" s="45">
        <v>13</v>
      </c>
      <c r="H650" s="6"/>
      <c r="I650" s="37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</row>
    <row r="651" spans="1:29" customFormat="1" ht="16" x14ac:dyDescent="0.2">
      <c r="A651" s="53">
        <v>45412</v>
      </c>
      <c r="B651" s="12" t="s">
        <v>1369</v>
      </c>
      <c r="C651" s="10"/>
      <c r="D651" s="10" t="s">
        <v>77</v>
      </c>
      <c r="E651" s="9" t="s">
        <v>39</v>
      </c>
      <c r="F651" s="9"/>
      <c r="G651" s="11">
        <v>7</v>
      </c>
      <c r="H651" s="9"/>
      <c r="I651" s="17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</row>
    <row r="652" spans="1:29" customFormat="1" x14ac:dyDescent="0.2">
      <c r="A652" s="53">
        <v>45412</v>
      </c>
      <c r="B652" s="9" t="s">
        <v>1380</v>
      </c>
      <c r="C652" s="10" t="s">
        <v>24</v>
      </c>
      <c r="D652" s="10" t="s">
        <v>59</v>
      </c>
      <c r="E652" s="9" t="s">
        <v>29</v>
      </c>
      <c r="F652" s="9"/>
      <c r="G652" s="11">
        <v>8</v>
      </c>
      <c r="H652" s="9"/>
      <c r="I652" s="17">
        <v>392</v>
      </c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</row>
    <row r="653" spans="1:29" customFormat="1" x14ac:dyDescent="0.2">
      <c r="A653" s="56"/>
      <c r="B653" s="9"/>
      <c r="C653" s="10"/>
      <c r="D653" s="10" t="s">
        <v>77</v>
      </c>
      <c r="E653" s="9" t="s">
        <v>41</v>
      </c>
      <c r="F653" s="9"/>
      <c r="G653" s="11">
        <v>306</v>
      </c>
      <c r="H653" s="18" t="s">
        <v>1381</v>
      </c>
      <c r="I653" s="17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</row>
    <row r="654" spans="1:29" customFormat="1" x14ac:dyDescent="0.2">
      <c r="A654" s="53">
        <v>45413</v>
      </c>
      <c r="B654" s="9" t="s">
        <v>1382</v>
      </c>
      <c r="C654" s="10"/>
      <c r="D654" s="10" t="s">
        <v>64</v>
      </c>
      <c r="E654" s="9" t="s">
        <v>20</v>
      </c>
      <c r="F654" s="9"/>
      <c r="G654" s="11">
        <v>12</v>
      </c>
      <c r="H654" s="9"/>
      <c r="I654" s="17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</row>
    <row r="655" spans="1:29" customFormat="1" x14ac:dyDescent="0.2">
      <c r="A655" s="53">
        <v>45413</v>
      </c>
      <c r="B655" s="9" t="s">
        <v>1383</v>
      </c>
      <c r="C655" s="10" t="s">
        <v>68</v>
      </c>
      <c r="D655" s="10" t="s">
        <v>59</v>
      </c>
      <c r="E655" s="9" t="s">
        <v>1384</v>
      </c>
      <c r="F655" s="9"/>
      <c r="G655" s="11">
        <v>12</v>
      </c>
      <c r="H655" s="9"/>
      <c r="I655" s="17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</row>
    <row r="656" spans="1:29" customFormat="1" x14ac:dyDescent="0.2">
      <c r="A656" s="53">
        <v>45413</v>
      </c>
      <c r="B656" s="9" t="s">
        <v>1385</v>
      </c>
      <c r="C656" s="10" t="s">
        <v>50</v>
      </c>
      <c r="D656" s="10" t="s">
        <v>77</v>
      </c>
      <c r="E656" s="9" t="s">
        <v>39</v>
      </c>
      <c r="F656" s="9"/>
      <c r="G656" s="11">
        <v>5</v>
      </c>
      <c r="H656" s="9"/>
      <c r="I656" s="17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</row>
    <row r="657" spans="1:21" customFormat="1" x14ac:dyDescent="0.2">
      <c r="A657" s="53">
        <v>45414</v>
      </c>
      <c r="B657" s="9" t="s">
        <v>1386</v>
      </c>
      <c r="C657" s="10" t="s">
        <v>24</v>
      </c>
      <c r="D657" s="10" t="s">
        <v>59</v>
      </c>
      <c r="E657" s="9" t="s">
        <v>29</v>
      </c>
      <c r="F657" s="9"/>
      <c r="G657" s="11">
        <v>8</v>
      </c>
      <c r="H657" s="9"/>
      <c r="I657" s="17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</row>
    <row r="658" spans="1:21" customFormat="1" x14ac:dyDescent="0.2">
      <c r="A658" s="53">
        <v>45415</v>
      </c>
      <c r="B658" s="9" t="s">
        <v>1095</v>
      </c>
      <c r="C658" s="10" t="s">
        <v>46</v>
      </c>
      <c r="D658" s="10" t="s">
        <v>64</v>
      </c>
      <c r="E658" s="9" t="s">
        <v>20</v>
      </c>
      <c r="F658" s="9"/>
      <c r="G658" s="11">
        <v>17</v>
      </c>
      <c r="H658" s="9"/>
      <c r="I658" s="17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</row>
    <row r="659" spans="1:21" customFormat="1" x14ac:dyDescent="0.2">
      <c r="A659" s="59">
        <v>45418</v>
      </c>
      <c r="B659" s="13" t="s">
        <v>1387</v>
      </c>
      <c r="C659" s="32" t="s">
        <v>73</v>
      </c>
      <c r="D659" s="32" t="s">
        <v>77</v>
      </c>
      <c r="E659" s="13" t="s">
        <v>29</v>
      </c>
      <c r="F659" s="13"/>
      <c r="G659" s="40">
        <v>9</v>
      </c>
      <c r="H659" s="13"/>
      <c r="I659" s="19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</row>
    <row r="660" spans="1:21" x14ac:dyDescent="0.2">
      <c r="A660" s="53">
        <v>45418</v>
      </c>
      <c r="B660" s="9" t="s">
        <v>1388</v>
      </c>
      <c r="C660" s="10" t="s">
        <v>47</v>
      </c>
      <c r="D660" s="10" t="s">
        <v>69</v>
      </c>
      <c r="E660" s="9" t="s">
        <v>26</v>
      </c>
      <c r="F660" s="9"/>
      <c r="G660" s="11">
        <v>12</v>
      </c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</row>
    <row r="661" spans="1:21" customFormat="1" ht="16" x14ac:dyDescent="0.2">
      <c r="A661" s="58">
        <v>45418</v>
      </c>
      <c r="B661" s="52" t="s">
        <v>1159</v>
      </c>
      <c r="C661" s="42" t="s">
        <v>45</v>
      </c>
      <c r="D661" s="42" t="s">
        <v>64</v>
      </c>
      <c r="E661" s="6" t="s">
        <v>39</v>
      </c>
      <c r="F661" s="6"/>
      <c r="G661" s="45">
        <v>10</v>
      </c>
      <c r="H661" s="6"/>
      <c r="I661" s="20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</row>
    <row r="662" spans="1:21" customFormat="1" ht="16" x14ac:dyDescent="0.2">
      <c r="A662" s="53">
        <v>45419</v>
      </c>
      <c r="B662" s="14" t="s">
        <v>1389</v>
      </c>
      <c r="C662" s="10" t="s">
        <v>24</v>
      </c>
      <c r="D662" s="10" t="s">
        <v>59</v>
      </c>
      <c r="E662" s="9" t="s">
        <v>29</v>
      </c>
      <c r="F662" s="9"/>
      <c r="G662" s="11">
        <v>7</v>
      </c>
      <c r="H662" s="9"/>
      <c r="I662" s="20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</row>
    <row r="663" spans="1:21" customFormat="1" x14ac:dyDescent="0.2">
      <c r="A663" s="53">
        <v>45419</v>
      </c>
      <c r="B663" s="9" t="s">
        <v>1390</v>
      </c>
      <c r="C663" s="10" t="s">
        <v>15</v>
      </c>
      <c r="D663" s="10" t="s">
        <v>59</v>
      </c>
      <c r="E663" s="9" t="s">
        <v>1384</v>
      </c>
      <c r="F663" s="9"/>
      <c r="G663" s="11">
        <v>5</v>
      </c>
      <c r="H663" s="9" t="s">
        <v>1222</v>
      </c>
      <c r="I663" s="17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</row>
    <row r="664" spans="1:21" customFormat="1" x14ac:dyDescent="0.2">
      <c r="A664" s="59">
        <v>45419</v>
      </c>
      <c r="B664" s="13" t="s">
        <v>1391</v>
      </c>
      <c r="C664" s="32" t="s">
        <v>50</v>
      </c>
      <c r="D664" s="32" t="s">
        <v>77</v>
      </c>
      <c r="E664" s="13" t="s">
        <v>39</v>
      </c>
      <c r="F664" s="13"/>
      <c r="G664" s="40">
        <v>8</v>
      </c>
      <c r="H664" s="13"/>
      <c r="I664" s="19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</row>
    <row r="665" spans="1:21" x14ac:dyDescent="0.2">
      <c r="A665" s="53">
        <v>45420</v>
      </c>
      <c r="B665" s="9" t="s">
        <v>1357</v>
      </c>
      <c r="C665" s="10" t="s">
        <v>47</v>
      </c>
      <c r="D665" s="10" t="s">
        <v>69</v>
      </c>
      <c r="E665" s="9" t="s">
        <v>26</v>
      </c>
      <c r="F665" s="9"/>
      <c r="G665" s="11">
        <v>12</v>
      </c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</row>
    <row r="666" spans="1:21" customFormat="1" x14ac:dyDescent="0.2">
      <c r="A666" s="58">
        <v>45420</v>
      </c>
      <c r="B666" s="6" t="s">
        <v>1392</v>
      </c>
      <c r="C666" s="42"/>
      <c r="D666" s="42" t="s">
        <v>59</v>
      </c>
      <c r="E666" s="6" t="s">
        <v>29</v>
      </c>
      <c r="F666" s="6"/>
      <c r="G666" s="45">
        <v>3</v>
      </c>
      <c r="H666" s="6"/>
      <c r="I666" s="20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</row>
    <row r="667" spans="1:21" customFormat="1" x14ac:dyDescent="0.2">
      <c r="A667" s="53">
        <v>45420</v>
      </c>
      <c r="B667" s="9" t="s">
        <v>1393</v>
      </c>
      <c r="C667" s="10" t="s">
        <v>3</v>
      </c>
      <c r="D667" s="10" t="s">
        <v>59</v>
      </c>
      <c r="E667" s="9" t="s">
        <v>1384</v>
      </c>
      <c r="F667" s="9"/>
      <c r="G667" s="11">
        <v>3</v>
      </c>
      <c r="H667" s="9"/>
      <c r="I667" s="17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</row>
    <row r="668" spans="1:21" customFormat="1" x14ac:dyDescent="0.2">
      <c r="A668" s="53">
        <v>45421</v>
      </c>
      <c r="B668" s="9" t="s">
        <v>1394</v>
      </c>
      <c r="C668" s="10" t="s">
        <v>50</v>
      </c>
      <c r="D668" s="10" t="s">
        <v>77</v>
      </c>
      <c r="E668" s="9" t="s">
        <v>39</v>
      </c>
      <c r="F668" s="9"/>
      <c r="G668" s="11">
        <v>2</v>
      </c>
      <c r="H668" s="9"/>
      <c r="I668" s="17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</row>
    <row r="669" spans="1:21" customFormat="1" x14ac:dyDescent="0.2">
      <c r="A669" s="53">
        <v>45422</v>
      </c>
      <c r="B669" s="9" t="s">
        <v>33</v>
      </c>
      <c r="C669" s="10" t="s">
        <v>68</v>
      </c>
      <c r="D669" s="10" t="s">
        <v>59</v>
      </c>
      <c r="E669" s="9" t="s">
        <v>29</v>
      </c>
      <c r="F669" s="9"/>
      <c r="G669" s="11">
        <v>8</v>
      </c>
      <c r="H669" s="9"/>
      <c r="I669" s="17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</row>
    <row r="670" spans="1:21" customFormat="1" x14ac:dyDescent="0.2">
      <c r="A670" s="53">
        <v>45422</v>
      </c>
      <c r="B670" s="9" t="s">
        <v>1395</v>
      </c>
      <c r="C670" s="10" t="s">
        <v>32</v>
      </c>
      <c r="D670" s="10" t="s">
        <v>77</v>
      </c>
      <c r="E670" s="9" t="s">
        <v>1384</v>
      </c>
      <c r="F670" s="9"/>
      <c r="G670" s="11">
        <v>8</v>
      </c>
      <c r="H670" s="9"/>
      <c r="I670" s="17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</row>
    <row r="671" spans="1:21" customFormat="1" x14ac:dyDescent="0.2">
      <c r="A671" s="53">
        <v>45422</v>
      </c>
      <c r="B671" s="9" t="s">
        <v>1162</v>
      </c>
      <c r="C671" s="10" t="s">
        <v>56</v>
      </c>
      <c r="D671" s="10" t="s">
        <v>77</v>
      </c>
      <c r="E671" s="9" t="s">
        <v>39</v>
      </c>
      <c r="F671" s="9"/>
      <c r="G671" s="11">
        <v>11</v>
      </c>
      <c r="H671" s="9"/>
      <c r="I671" s="17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</row>
    <row r="672" spans="1:21" customFormat="1" x14ac:dyDescent="0.2">
      <c r="A672" s="53">
        <v>45425</v>
      </c>
      <c r="B672" s="9" t="s">
        <v>1396</v>
      </c>
      <c r="C672" s="10" t="s">
        <v>44</v>
      </c>
      <c r="D672" s="10" t="s">
        <v>59</v>
      </c>
      <c r="E672" s="9" t="s">
        <v>29</v>
      </c>
      <c r="F672" s="9"/>
      <c r="G672" s="11">
        <v>10</v>
      </c>
      <c r="H672" s="9"/>
      <c r="I672" s="17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</row>
    <row r="673" spans="1:21" customFormat="1" x14ac:dyDescent="0.2">
      <c r="A673" s="53">
        <v>45425</v>
      </c>
      <c r="B673" s="9" t="s">
        <v>1095</v>
      </c>
      <c r="C673" s="10" t="s">
        <v>46</v>
      </c>
      <c r="D673" s="10" t="s">
        <v>64</v>
      </c>
      <c r="E673" s="9" t="s">
        <v>20</v>
      </c>
      <c r="F673" s="9"/>
      <c r="G673" s="11">
        <v>13</v>
      </c>
      <c r="H673" s="9"/>
      <c r="I673" s="17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</row>
    <row r="674" spans="1:21" customFormat="1" x14ac:dyDescent="0.2">
      <c r="A674" s="53">
        <v>45425</v>
      </c>
      <c r="B674" s="9" t="s">
        <v>1159</v>
      </c>
      <c r="C674" s="10" t="s">
        <v>45</v>
      </c>
      <c r="D674" s="10" t="s">
        <v>64</v>
      </c>
      <c r="E674" s="9" t="s">
        <v>39</v>
      </c>
      <c r="F674" s="9"/>
      <c r="G674" s="11">
        <v>5</v>
      </c>
      <c r="H674" s="9"/>
      <c r="I674" s="17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</row>
    <row r="675" spans="1:21" customFormat="1" x14ac:dyDescent="0.2">
      <c r="A675" s="53">
        <v>45426</v>
      </c>
      <c r="B675" s="9" t="s">
        <v>1397</v>
      </c>
      <c r="C675" s="10" t="s">
        <v>71</v>
      </c>
      <c r="D675" s="10" t="s">
        <v>64</v>
      </c>
      <c r="E675" s="9" t="s">
        <v>1398</v>
      </c>
      <c r="F675" s="9"/>
      <c r="G675" s="11">
        <v>33</v>
      </c>
      <c r="H675" s="9"/>
      <c r="I675" s="17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</row>
    <row r="676" spans="1:21" customFormat="1" x14ac:dyDescent="0.2">
      <c r="A676" s="53">
        <v>45426</v>
      </c>
      <c r="B676" s="9" t="s">
        <v>1399</v>
      </c>
      <c r="C676" s="10" t="s">
        <v>30</v>
      </c>
      <c r="D676" s="10" t="s">
        <v>59</v>
      </c>
      <c r="E676" s="9" t="s">
        <v>29</v>
      </c>
      <c r="F676" s="9"/>
      <c r="G676" s="11">
        <v>7</v>
      </c>
      <c r="H676" s="9"/>
      <c r="I676" s="17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</row>
    <row r="677" spans="1:21" customFormat="1" x14ac:dyDescent="0.2">
      <c r="A677" s="59">
        <v>45426</v>
      </c>
      <c r="B677" s="13" t="s">
        <v>1161</v>
      </c>
      <c r="C677" s="32" t="s">
        <v>3</v>
      </c>
      <c r="D677" s="32" t="s">
        <v>77</v>
      </c>
      <c r="E677" s="13" t="s">
        <v>39</v>
      </c>
      <c r="F677" s="13"/>
      <c r="G677" s="40">
        <v>7</v>
      </c>
      <c r="H677" s="13"/>
      <c r="I677" s="19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</row>
    <row r="678" spans="1:21" x14ac:dyDescent="0.2">
      <c r="A678" s="53">
        <v>45427</v>
      </c>
      <c r="B678" s="9" t="s">
        <v>1330</v>
      </c>
      <c r="C678" s="10" t="s">
        <v>52</v>
      </c>
      <c r="D678" s="10" t="s">
        <v>69</v>
      </c>
      <c r="E678" s="9" t="s">
        <v>17</v>
      </c>
      <c r="F678" s="9"/>
      <c r="G678" s="11">
        <v>23</v>
      </c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</row>
    <row r="679" spans="1:21" customFormat="1" x14ac:dyDescent="0.2">
      <c r="A679" s="58">
        <v>45427</v>
      </c>
      <c r="B679" s="6" t="s">
        <v>1400</v>
      </c>
      <c r="C679" s="42" t="s">
        <v>30</v>
      </c>
      <c r="D679" s="42" t="s">
        <v>59</v>
      </c>
      <c r="E679" s="6" t="s">
        <v>29</v>
      </c>
      <c r="F679" s="6"/>
      <c r="G679" s="45">
        <v>9</v>
      </c>
      <c r="H679" s="6"/>
      <c r="I679" s="20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</row>
    <row r="680" spans="1:21" customFormat="1" ht="16" x14ac:dyDescent="0.2">
      <c r="A680" s="53">
        <v>45427</v>
      </c>
      <c r="B680" s="12" t="s">
        <v>1401</v>
      </c>
      <c r="C680" s="10" t="s">
        <v>3</v>
      </c>
      <c r="D680" s="10" t="s">
        <v>77</v>
      </c>
      <c r="E680" s="9" t="s">
        <v>39</v>
      </c>
      <c r="F680" s="9"/>
      <c r="G680" s="11">
        <v>10</v>
      </c>
      <c r="H680" s="9"/>
      <c r="I680" s="17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</row>
    <row r="681" spans="1:21" customFormat="1" ht="16" x14ac:dyDescent="0.2">
      <c r="A681" s="53">
        <v>45428</v>
      </c>
      <c r="B681" s="12" t="s">
        <v>1402</v>
      </c>
      <c r="C681" s="10" t="s">
        <v>30</v>
      </c>
      <c r="D681" s="10" t="s">
        <v>59</v>
      </c>
      <c r="E681" s="9" t="s">
        <v>29</v>
      </c>
      <c r="F681" s="9"/>
      <c r="G681" s="11">
        <v>8</v>
      </c>
      <c r="H681" s="9"/>
      <c r="I681" s="17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</row>
    <row r="682" spans="1:21" customFormat="1" ht="16" x14ac:dyDescent="0.2">
      <c r="A682" s="53">
        <v>45428</v>
      </c>
      <c r="B682" s="12" t="s">
        <v>1365</v>
      </c>
      <c r="C682" s="10" t="s">
        <v>62</v>
      </c>
      <c r="D682" s="10" t="s">
        <v>77</v>
      </c>
      <c r="E682" s="9" t="s">
        <v>39</v>
      </c>
      <c r="F682" s="9"/>
      <c r="G682" s="11">
        <v>5</v>
      </c>
      <c r="H682" s="9"/>
      <c r="I682" s="17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</row>
    <row r="683" spans="1:21" customFormat="1" ht="16" x14ac:dyDescent="0.2">
      <c r="A683" s="53">
        <v>45429</v>
      </c>
      <c r="B683" s="12" t="s">
        <v>1403</v>
      </c>
      <c r="C683" s="10" t="s">
        <v>12</v>
      </c>
      <c r="D683" s="10" t="s">
        <v>77</v>
      </c>
      <c r="E683" s="9" t="s">
        <v>1384</v>
      </c>
      <c r="F683" s="9"/>
      <c r="G683" s="11">
        <v>10</v>
      </c>
      <c r="H683" s="9"/>
      <c r="I683" s="17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</row>
    <row r="684" spans="1:21" customFormat="1" x14ac:dyDescent="0.2">
      <c r="A684" s="53">
        <v>45429</v>
      </c>
      <c r="B684" s="9" t="s">
        <v>1095</v>
      </c>
      <c r="C684" s="10" t="s">
        <v>46</v>
      </c>
      <c r="D684" s="10" t="s">
        <v>64</v>
      </c>
      <c r="E684" s="9" t="s">
        <v>20</v>
      </c>
      <c r="F684" s="9"/>
      <c r="G684" s="11">
        <v>20</v>
      </c>
      <c r="H684" s="9"/>
      <c r="I684" s="17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</row>
    <row r="685" spans="1:21" customFormat="1" ht="16" x14ac:dyDescent="0.2">
      <c r="A685" s="53">
        <v>45432</v>
      </c>
      <c r="B685" s="14" t="s">
        <v>1159</v>
      </c>
      <c r="C685" s="10" t="s">
        <v>45</v>
      </c>
      <c r="D685" s="10" t="s">
        <v>64</v>
      </c>
      <c r="E685" s="9" t="s">
        <v>39</v>
      </c>
      <c r="F685" s="9"/>
      <c r="G685" s="11">
        <v>7</v>
      </c>
      <c r="H685" s="9"/>
      <c r="I685" s="17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</row>
    <row r="686" spans="1:21" customFormat="1" ht="16" x14ac:dyDescent="0.2">
      <c r="A686" s="53">
        <v>45433</v>
      </c>
      <c r="B686" s="14" t="s">
        <v>1404</v>
      </c>
      <c r="C686" s="10" t="s">
        <v>50</v>
      </c>
      <c r="D686" s="10" t="s">
        <v>77</v>
      </c>
      <c r="E686" s="9" t="s">
        <v>29</v>
      </c>
      <c r="F686" s="9"/>
      <c r="G686" s="11">
        <v>14</v>
      </c>
      <c r="H686" s="9"/>
      <c r="I686" s="17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</row>
    <row r="687" spans="1:21" customFormat="1" x14ac:dyDescent="0.2">
      <c r="A687" s="53">
        <v>45433</v>
      </c>
      <c r="B687" s="9" t="s">
        <v>1405</v>
      </c>
      <c r="C687" s="10" t="s">
        <v>18</v>
      </c>
      <c r="D687" s="10" t="s">
        <v>64</v>
      </c>
      <c r="E687" s="9" t="s">
        <v>1384</v>
      </c>
      <c r="F687" s="9"/>
      <c r="G687" s="11">
        <v>5</v>
      </c>
      <c r="H687" s="9" t="s">
        <v>1222</v>
      </c>
      <c r="I687" s="17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</row>
    <row r="688" spans="1:21" customFormat="1" ht="16" x14ac:dyDescent="0.2">
      <c r="A688" s="53">
        <v>45433</v>
      </c>
      <c r="B688" s="12" t="s">
        <v>1166</v>
      </c>
      <c r="C688" s="10" t="s">
        <v>72</v>
      </c>
      <c r="D688" s="10" t="s">
        <v>64</v>
      </c>
      <c r="E688" s="9" t="s">
        <v>39</v>
      </c>
      <c r="F688" s="9"/>
      <c r="G688" s="11">
        <v>5</v>
      </c>
      <c r="H688" s="9"/>
      <c r="I688" s="17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</row>
    <row r="689" spans="1:21" customFormat="1" x14ac:dyDescent="0.2">
      <c r="A689" s="53">
        <v>45433</v>
      </c>
      <c r="B689" s="9" t="s">
        <v>1177</v>
      </c>
      <c r="C689" s="10" t="s">
        <v>49</v>
      </c>
      <c r="D689" s="10" t="s">
        <v>77</v>
      </c>
      <c r="E689" s="9" t="s">
        <v>20</v>
      </c>
      <c r="F689" s="9"/>
      <c r="G689" s="11">
        <v>15</v>
      </c>
      <c r="H689" s="9"/>
      <c r="I689" s="17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</row>
    <row r="690" spans="1:21" customFormat="1" x14ac:dyDescent="0.2">
      <c r="A690" s="53">
        <v>45433</v>
      </c>
      <c r="B690" s="9" t="s">
        <v>1406</v>
      </c>
      <c r="C690" s="10" t="s">
        <v>12</v>
      </c>
      <c r="D690" s="10" t="s">
        <v>59</v>
      </c>
      <c r="E690" s="9" t="s">
        <v>1384</v>
      </c>
      <c r="F690" s="9"/>
      <c r="G690" s="11">
        <v>5</v>
      </c>
      <c r="H690" s="9"/>
      <c r="I690" s="17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</row>
    <row r="691" spans="1:21" customFormat="1" x14ac:dyDescent="0.2">
      <c r="A691" s="53">
        <v>45434</v>
      </c>
      <c r="B691" s="9" t="s">
        <v>1404</v>
      </c>
      <c r="C691" s="10" t="s">
        <v>50</v>
      </c>
      <c r="D691" s="10" t="s">
        <v>77</v>
      </c>
      <c r="E691" s="9" t="s">
        <v>29</v>
      </c>
      <c r="F691" s="9"/>
      <c r="G691" s="11">
        <v>14</v>
      </c>
      <c r="H691" s="9"/>
      <c r="I691" s="17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</row>
    <row r="692" spans="1:21" customFormat="1" x14ac:dyDescent="0.2">
      <c r="A692" s="59">
        <v>45434</v>
      </c>
      <c r="B692" s="13" t="s">
        <v>1407</v>
      </c>
      <c r="C692" s="32" t="s">
        <v>50</v>
      </c>
      <c r="D692" s="32" t="s">
        <v>77</v>
      </c>
      <c r="E692" s="13" t="s">
        <v>39</v>
      </c>
      <c r="F692" s="13"/>
      <c r="G692" s="40">
        <v>4</v>
      </c>
      <c r="H692" s="13"/>
      <c r="I692" s="19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</row>
    <row r="693" spans="1:21" x14ac:dyDescent="0.2">
      <c r="A693" s="53">
        <v>45434</v>
      </c>
      <c r="B693" s="9" t="s">
        <v>1128</v>
      </c>
      <c r="C693" s="10" t="s">
        <v>47</v>
      </c>
      <c r="D693" s="10" t="s">
        <v>69</v>
      </c>
      <c r="E693" s="9" t="s">
        <v>17</v>
      </c>
      <c r="F693" s="9"/>
      <c r="G693" s="11">
        <v>10</v>
      </c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</row>
    <row r="694" spans="1:21" customFormat="1" ht="16" x14ac:dyDescent="0.2">
      <c r="A694" s="58">
        <v>45435</v>
      </c>
      <c r="B694" s="51" t="s">
        <v>1295</v>
      </c>
      <c r="C694" s="42" t="s">
        <v>56</v>
      </c>
      <c r="D694" s="42" t="s">
        <v>77</v>
      </c>
      <c r="E694" s="6" t="s">
        <v>39</v>
      </c>
      <c r="F694" s="6"/>
      <c r="G694" s="45">
        <v>12</v>
      </c>
      <c r="H694" s="6"/>
      <c r="I694" s="20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</row>
    <row r="695" spans="1:21" customFormat="1" ht="16" x14ac:dyDescent="0.2">
      <c r="A695" s="53">
        <v>45436</v>
      </c>
      <c r="B695" s="12" t="s">
        <v>33</v>
      </c>
      <c r="C695" s="10" t="s">
        <v>68</v>
      </c>
      <c r="D695" s="10" t="s">
        <v>59</v>
      </c>
      <c r="E695" s="9" t="s">
        <v>29</v>
      </c>
      <c r="F695" s="9"/>
      <c r="G695" s="11">
        <v>5</v>
      </c>
      <c r="H695" s="9"/>
      <c r="I695" s="17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</row>
    <row r="696" spans="1:21" customFormat="1" x14ac:dyDescent="0.2">
      <c r="A696" s="53">
        <v>45436</v>
      </c>
      <c r="B696" s="9" t="s">
        <v>1095</v>
      </c>
      <c r="C696" s="10" t="s">
        <v>46</v>
      </c>
      <c r="D696" s="10" t="s">
        <v>64</v>
      </c>
      <c r="E696" s="9" t="s">
        <v>20</v>
      </c>
      <c r="F696" s="9"/>
      <c r="G696" s="11">
        <v>13</v>
      </c>
      <c r="H696" s="9"/>
      <c r="I696" s="17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</row>
    <row r="697" spans="1:21" customFormat="1" x14ac:dyDescent="0.2">
      <c r="A697" s="53">
        <v>45436</v>
      </c>
      <c r="B697" s="9" t="s">
        <v>1408</v>
      </c>
      <c r="C697" s="10" t="s">
        <v>67</v>
      </c>
      <c r="D697" s="10" t="s">
        <v>77</v>
      </c>
      <c r="E697" s="9" t="s">
        <v>11</v>
      </c>
      <c r="F697" s="9"/>
      <c r="G697" s="11">
        <v>9</v>
      </c>
      <c r="H697" s="9"/>
      <c r="I697" s="17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</row>
    <row r="698" spans="1:21" customFormat="1" x14ac:dyDescent="0.2">
      <c r="A698" s="53">
        <v>45436</v>
      </c>
      <c r="B698" s="9" t="s">
        <v>1409</v>
      </c>
      <c r="C698" s="10" t="s">
        <v>50</v>
      </c>
      <c r="D698" s="10" t="s">
        <v>77</v>
      </c>
      <c r="E698" s="9" t="s">
        <v>39</v>
      </c>
      <c r="F698" s="9"/>
      <c r="G698" s="11">
        <v>7</v>
      </c>
      <c r="H698" s="9"/>
      <c r="I698" s="17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</row>
    <row r="699" spans="1:21" customFormat="1" x14ac:dyDescent="0.2">
      <c r="A699" s="53">
        <v>45440</v>
      </c>
      <c r="B699" s="9" t="s">
        <v>251</v>
      </c>
      <c r="C699" s="10"/>
      <c r="D699" s="10" t="s">
        <v>59</v>
      </c>
      <c r="E699" s="9" t="s">
        <v>29</v>
      </c>
      <c r="F699" s="9"/>
      <c r="G699" s="11">
        <v>10</v>
      </c>
      <c r="H699" s="9"/>
      <c r="I699" s="17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</row>
    <row r="700" spans="1:21" customFormat="1" x14ac:dyDescent="0.2">
      <c r="A700" s="53">
        <v>45440</v>
      </c>
      <c r="B700" s="9" t="s">
        <v>1410</v>
      </c>
      <c r="C700" s="10" t="s">
        <v>68</v>
      </c>
      <c r="D700" s="10" t="s">
        <v>59</v>
      </c>
      <c r="E700" s="9" t="s">
        <v>1384</v>
      </c>
      <c r="F700" s="9"/>
      <c r="G700" s="11">
        <v>7</v>
      </c>
      <c r="H700" s="9" t="s">
        <v>1222</v>
      </c>
      <c r="I700" s="17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</row>
    <row r="701" spans="1:21" customFormat="1" x14ac:dyDescent="0.2">
      <c r="A701" s="53">
        <v>45440</v>
      </c>
      <c r="B701" s="9" t="s">
        <v>1411</v>
      </c>
      <c r="C701" s="10" t="s">
        <v>50</v>
      </c>
      <c r="D701" s="10" t="s">
        <v>77</v>
      </c>
      <c r="E701" s="9" t="s">
        <v>39</v>
      </c>
      <c r="F701" s="9"/>
      <c r="G701" s="11">
        <v>9</v>
      </c>
      <c r="H701" s="9"/>
      <c r="I701" s="17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</row>
    <row r="702" spans="1:21" customFormat="1" x14ac:dyDescent="0.2">
      <c r="A702" s="59">
        <v>45441</v>
      </c>
      <c r="B702" s="13" t="s">
        <v>1412</v>
      </c>
      <c r="C702" s="32"/>
      <c r="D702" s="32" t="s">
        <v>59</v>
      </c>
      <c r="E702" s="13" t="s">
        <v>1384</v>
      </c>
      <c r="F702" s="13"/>
      <c r="G702" s="40">
        <v>9</v>
      </c>
      <c r="H702" s="13"/>
      <c r="I702" s="19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</row>
    <row r="703" spans="1:21" x14ac:dyDescent="0.2">
      <c r="A703" s="53">
        <v>45441</v>
      </c>
      <c r="B703" s="9" t="s">
        <v>1330</v>
      </c>
      <c r="C703" s="10" t="s">
        <v>52</v>
      </c>
      <c r="D703" s="10" t="s">
        <v>69</v>
      </c>
      <c r="E703" s="9" t="s">
        <v>17</v>
      </c>
      <c r="F703" s="9"/>
      <c r="G703" s="11">
        <v>23</v>
      </c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</row>
    <row r="704" spans="1:21" x14ac:dyDescent="0.2">
      <c r="A704" s="53">
        <v>45441</v>
      </c>
      <c r="B704" s="9" t="s">
        <v>1332</v>
      </c>
      <c r="C704" s="10" t="s">
        <v>52</v>
      </c>
      <c r="D704" s="10" t="s">
        <v>69</v>
      </c>
      <c r="E704" s="9" t="s">
        <v>17</v>
      </c>
      <c r="F704" s="9"/>
      <c r="G704" s="11">
        <v>18</v>
      </c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</row>
    <row r="705" spans="1:21" x14ac:dyDescent="0.2">
      <c r="A705" s="53">
        <v>45442</v>
      </c>
      <c r="B705" s="9" t="s">
        <v>1413</v>
      </c>
      <c r="C705" s="10" t="s">
        <v>52</v>
      </c>
      <c r="D705" s="10" t="s">
        <v>69</v>
      </c>
      <c r="E705" s="9" t="s">
        <v>17</v>
      </c>
      <c r="F705" s="9"/>
      <c r="G705" s="11">
        <v>14</v>
      </c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</row>
    <row r="706" spans="1:21" customFormat="1" x14ac:dyDescent="0.2">
      <c r="A706" s="58">
        <v>45442</v>
      </c>
      <c r="B706" s="6" t="s">
        <v>1414</v>
      </c>
      <c r="C706" s="42" t="s">
        <v>18</v>
      </c>
      <c r="D706" s="42" t="s">
        <v>64</v>
      </c>
      <c r="E706" s="6" t="s">
        <v>1384</v>
      </c>
      <c r="F706" s="6"/>
      <c r="G706" s="45">
        <v>6</v>
      </c>
      <c r="H706" s="6"/>
      <c r="I706" s="20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</row>
    <row r="707" spans="1:21" customFormat="1" x14ac:dyDescent="0.2">
      <c r="A707" s="53">
        <v>45442</v>
      </c>
      <c r="B707" s="9" t="s">
        <v>1340</v>
      </c>
      <c r="C707" s="10" t="s">
        <v>73</v>
      </c>
      <c r="D707" s="10" t="s">
        <v>77</v>
      </c>
      <c r="E707" s="9" t="s">
        <v>20</v>
      </c>
      <c r="F707" s="9"/>
      <c r="G707" s="11">
        <v>12</v>
      </c>
      <c r="H707" s="9"/>
      <c r="I707" s="17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</row>
    <row r="708" spans="1:21" customFormat="1" x14ac:dyDescent="0.2">
      <c r="A708" s="53">
        <v>45443</v>
      </c>
      <c r="B708" s="9" t="s">
        <v>1415</v>
      </c>
      <c r="C708" s="10" t="s">
        <v>68</v>
      </c>
      <c r="D708" s="10" t="s">
        <v>59</v>
      </c>
      <c r="E708" s="9" t="s">
        <v>29</v>
      </c>
      <c r="F708" s="9"/>
      <c r="G708" s="11">
        <v>10</v>
      </c>
      <c r="H708" s="9"/>
      <c r="I708" s="17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</row>
    <row r="709" spans="1:21" customFormat="1" x14ac:dyDescent="0.2">
      <c r="A709" s="53">
        <v>45443</v>
      </c>
      <c r="B709" s="9" t="s">
        <v>1095</v>
      </c>
      <c r="C709" s="10" t="s">
        <v>46</v>
      </c>
      <c r="D709" s="10" t="s">
        <v>64</v>
      </c>
      <c r="E709" s="9" t="s">
        <v>20</v>
      </c>
      <c r="F709" s="9"/>
      <c r="G709" s="11">
        <v>29</v>
      </c>
      <c r="H709" s="9"/>
      <c r="I709" s="17">
        <v>584</v>
      </c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</row>
    <row r="710" spans="1:21" customFormat="1" x14ac:dyDescent="0.2">
      <c r="A710" s="59">
        <v>45444</v>
      </c>
      <c r="B710" s="13" t="s">
        <v>1416</v>
      </c>
      <c r="C710" s="32"/>
      <c r="D710" s="32" t="s">
        <v>64</v>
      </c>
      <c r="E710" s="13" t="s">
        <v>20</v>
      </c>
      <c r="F710" s="13"/>
      <c r="G710" s="40">
        <v>5</v>
      </c>
      <c r="H710" s="13" t="s">
        <v>1417</v>
      </c>
      <c r="I710" s="19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</row>
    <row r="711" spans="1:21" x14ac:dyDescent="0.2">
      <c r="A711" s="53">
        <v>45447</v>
      </c>
      <c r="B711" s="9" t="s">
        <v>1418</v>
      </c>
      <c r="C711" s="10" t="s">
        <v>47</v>
      </c>
      <c r="D711" s="10" t="s">
        <v>69</v>
      </c>
      <c r="E711" s="9" t="s">
        <v>26</v>
      </c>
      <c r="F711" s="9"/>
      <c r="G711" s="11">
        <v>8</v>
      </c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</row>
    <row r="712" spans="1:21" customFormat="1" x14ac:dyDescent="0.2">
      <c r="A712" s="58">
        <v>45447</v>
      </c>
      <c r="B712" s="6" t="s">
        <v>1419</v>
      </c>
      <c r="C712" s="42" t="s">
        <v>68</v>
      </c>
      <c r="D712" s="42" t="s">
        <v>59</v>
      </c>
      <c r="E712" s="6" t="s">
        <v>1384</v>
      </c>
      <c r="F712" s="6"/>
      <c r="G712" s="45"/>
      <c r="H712" s="6" t="s">
        <v>1222</v>
      </c>
      <c r="I712" s="20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</row>
    <row r="713" spans="1:21" customFormat="1" x14ac:dyDescent="0.2">
      <c r="A713" s="59">
        <v>45447</v>
      </c>
      <c r="B713" s="13" t="s">
        <v>1181</v>
      </c>
      <c r="C713" s="32" t="s">
        <v>71</v>
      </c>
      <c r="D713" s="32" t="s">
        <v>64</v>
      </c>
      <c r="E713" s="13" t="s">
        <v>20</v>
      </c>
      <c r="F713" s="13"/>
      <c r="G713" s="40">
        <v>11</v>
      </c>
      <c r="H713" s="13"/>
      <c r="I713" s="19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</row>
    <row r="714" spans="1:21" x14ac:dyDescent="0.2">
      <c r="A714" s="53">
        <v>45450</v>
      </c>
      <c r="B714" s="9" t="s">
        <v>1420</v>
      </c>
      <c r="C714" s="10" t="s">
        <v>61</v>
      </c>
      <c r="D714" s="10" t="s">
        <v>69</v>
      </c>
      <c r="E714" s="9" t="s">
        <v>29</v>
      </c>
      <c r="F714" s="9"/>
      <c r="G714" s="11">
        <v>12</v>
      </c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</row>
    <row r="715" spans="1:21" customFormat="1" x14ac:dyDescent="0.2">
      <c r="A715" s="58">
        <v>45453</v>
      </c>
      <c r="B715" s="6" t="s">
        <v>1421</v>
      </c>
      <c r="C715" s="42" t="s">
        <v>44</v>
      </c>
      <c r="D715" s="42" t="s">
        <v>59</v>
      </c>
      <c r="E715" s="6" t="s">
        <v>29</v>
      </c>
      <c r="F715" s="6"/>
      <c r="G715" s="45">
        <v>10</v>
      </c>
      <c r="H715" s="6"/>
      <c r="I715" s="20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</row>
    <row r="716" spans="1:21" customFormat="1" x14ac:dyDescent="0.2">
      <c r="A716" s="53">
        <v>45454</v>
      </c>
      <c r="B716" s="9" t="s">
        <v>1422</v>
      </c>
      <c r="C716" s="10" t="s">
        <v>15</v>
      </c>
      <c r="D716" s="10" t="s">
        <v>59</v>
      </c>
      <c r="E716" s="9" t="s">
        <v>1384</v>
      </c>
      <c r="F716" s="9"/>
      <c r="G716" s="11">
        <v>5</v>
      </c>
      <c r="H716" s="9" t="s">
        <v>1222</v>
      </c>
      <c r="I716" s="17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</row>
    <row r="717" spans="1:21" customFormat="1" x14ac:dyDescent="0.2">
      <c r="A717" s="59">
        <v>45454</v>
      </c>
      <c r="B717" s="13" t="s">
        <v>1423</v>
      </c>
      <c r="C717" s="32" t="s">
        <v>30</v>
      </c>
      <c r="D717" s="32" t="s">
        <v>59</v>
      </c>
      <c r="E717" s="13" t="s">
        <v>29</v>
      </c>
      <c r="F717" s="13"/>
      <c r="G717" s="40">
        <v>1</v>
      </c>
      <c r="H717" s="13"/>
      <c r="I717" s="19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</row>
    <row r="718" spans="1:21" x14ac:dyDescent="0.2">
      <c r="A718" s="53">
        <v>45455</v>
      </c>
      <c r="B718" s="9" t="s">
        <v>1424</v>
      </c>
      <c r="C718" s="10" t="s">
        <v>47</v>
      </c>
      <c r="D718" s="10" t="s">
        <v>69</v>
      </c>
      <c r="E718" s="9" t="s">
        <v>26</v>
      </c>
      <c r="F718" s="9"/>
      <c r="G718" s="11">
        <v>10</v>
      </c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</row>
    <row r="719" spans="1:21" customFormat="1" x14ac:dyDescent="0.2">
      <c r="A719" s="58">
        <v>45456</v>
      </c>
      <c r="B719" s="6" t="s">
        <v>1425</v>
      </c>
      <c r="C719" s="42" t="s">
        <v>30</v>
      </c>
      <c r="D719" s="42" t="s">
        <v>59</v>
      </c>
      <c r="E719" s="6" t="s">
        <v>29</v>
      </c>
      <c r="F719" s="6"/>
      <c r="G719" s="45">
        <v>8</v>
      </c>
      <c r="H719" s="6"/>
      <c r="I719" s="20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</row>
    <row r="720" spans="1:21" customFormat="1" x14ac:dyDescent="0.2">
      <c r="A720" s="59">
        <v>45453</v>
      </c>
      <c r="B720" s="13" t="s">
        <v>1095</v>
      </c>
      <c r="C720" s="32" t="s">
        <v>46</v>
      </c>
      <c r="D720" s="32" t="s">
        <v>64</v>
      </c>
      <c r="E720" s="13" t="s">
        <v>20</v>
      </c>
      <c r="F720" s="13"/>
      <c r="G720" s="40">
        <v>17</v>
      </c>
      <c r="H720" s="13"/>
      <c r="I720" s="19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</row>
    <row r="721" spans="1:21" x14ac:dyDescent="0.2">
      <c r="A721" s="53">
        <v>45455</v>
      </c>
      <c r="B721" s="9" t="s">
        <v>1426</v>
      </c>
      <c r="C721" s="10"/>
      <c r="D721" s="10" t="s">
        <v>69</v>
      </c>
      <c r="E721" s="9" t="s">
        <v>17</v>
      </c>
      <c r="F721" s="9"/>
      <c r="G721" s="11">
        <v>13</v>
      </c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</row>
    <row r="722" spans="1:21" customFormat="1" x14ac:dyDescent="0.2">
      <c r="A722" s="58">
        <v>45456</v>
      </c>
      <c r="B722" s="6" t="s">
        <v>1427</v>
      </c>
      <c r="C722" s="42" t="s">
        <v>66</v>
      </c>
      <c r="D722" s="42" t="s">
        <v>64</v>
      </c>
      <c r="E722" s="6" t="s">
        <v>20</v>
      </c>
      <c r="F722" s="6"/>
      <c r="G722" s="45">
        <v>19</v>
      </c>
      <c r="H722" s="6"/>
      <c r="I722" s="20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</row>
    <row r="723" spans="1:21" customFormat="1" x14ac:dyDescent="0.2">
      <c r="A723" s="53">
        <v>45457</v>
      </c>
      <c r="B723" s="9" t="s">
        <v>1095</v>
      </c>
      <c r="C723" s="10" t="s">
        <v>46</v>
      </c>
      <c r="D723" s="10" t="s">
        <v>64</v>
      </c>
      <c r="E723" s="9" t="s">
        <v>20</v>
      </c>
      <c r="F723" s="9"/>
      <c r="G723" s="11">
        <v>10</v>
      </c>
      <c r="H723" s="9"/>
      <c r="I723" s="17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</row>
    <row r="724" spans="1:21" customFormat="1" x14ac:dyDescent="0.2">
      <c r="A724" s="53">
        <v>45461</v>
      </c>
      <c r="B724" s="9" t="s">
        <v>1428</v>
      </c>
      <c r="C724" s="10" t="s">
        <v>71</v>
      </c>
      <c r="D724" s="10" t="s">
        <v>64</v>
      </c>
      <c r="E724" s="9" t="s">
        <v>29</v>
      </c>
      <c r="F724" s="9"/>
      <c r="G724" s="11">
        <v>13</v>
      </c>
      <c r="H724" s="9"/>
      <c r="I724" s="17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</row>
    <row r="725" spans="1:21" customFormat="1" x14ac:dyDescent="0.2">
      <c r="A725" s="53">
        <v>45461</v>
      </c>
      <c r="B725" s="9" t="s">
        <v>1429</v>
      </c>
      <c r="C725" s="10" t="s">
        <v>9</v>
      </c>
      <c r="D725" s="10" t="s">
        <v>59</v>
      </c>
      <c r="E725" s="9" t="s">
        <v>1384</v>
      </c>
      <c r="F725" s="9"/>
      <c r="G725" s="11"/>
      <c r="H725" s="9" t="s">
        <v>1222</v>
      </c>
      <c r="I725" s="17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</row>
    <row r="726" spans="1:21" customFormat="1" x14ac:dyDescent="0.2">
      <c r="A726" s="59">
        <v>45462</v>
      </c>
      <c r="B726" s="13" t="s">
        <v>1428</v>
      </c>
      <c r="C726" s="32" t="s">
        <v>71</v>
      </c>
      <c r="D726" s="32" t="s">
        <v>64</v>
      </c>
      <c r="E726" s="13" t="s">
        <v>29</v>
      </c>
      <c r="F726" s="13"/>
      <c r="G726" s="40">
        <v>10</v>
      </c>
      <c r="H726" s="13"/>
      <c r="I726" s="19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</row>
    <row r="727" spans="1:21" x14ac:dyDescent="0.2">
      <c r="A727" s="53">
        <v>45463</v>
      </c>
      <c r="B727" s="9" t="s">
        <v>1430</v>
      </c>
      <c r="C727" s="10"/>
      <c r="D727" s="10" t="s">
        <v>69</v>
      </c>
      <c r="E727" s="9" t="s">
        <v>17</v>
      </c>
      <c r="F727" s="9"/>
      <c r="G727" s="11">
        <v>7</v>
      </c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</row>
    <row r="728" spans="1:21" customFormat="1" x14ac:dyDescent="0.2">
      <c r="A728" s="58">
        <v>45464</v>
      </c>
      <c r="B728" s="6" t="s">
        <v>1431</v>
      </c>
      <c r="C728" s="42" t="s">
        <v>30</v>
      </c>
      <c r="D728" s="42" t="s">
        <v>59</v>
      </c>
      <c r="E728" s="6" t="s">
        <v>29</v>
      </c>
      <c r="F728" s="6"/>
      <c r="G728" s="45">
        <v>1</v>
      </c>
      <c r="H728" s="6"/>
      <c r="I728" s="20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</row>
    <row r="729" spans="1:21" customFormat="1" x14ac:dyDescent="0.2">
      <c r="A729" s="53">
        <v>45468</v>
      </c>
      <c r="B729" s="9" t="s">
        <v>1432</v>
      </c>
      <c r="C729" s="10" t="s">
        <v>24</v>
      </c>
      <c r="D729" s="10" t="s">
        <v>59</v>
      </c>
      <c r="E729" s="9" t="s">
        <v>29</v>
      </c>
      <c r="F729" s="9"/>
      <c r="G729" s="11">
        <v>14</v>
      </c>
      <c r="H729" s="9"/>
      <c r="I729" s="17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</row>
    <row r="730" spans="1:21" customFormat="1" x14ac:dyDescent="0.2">
      <c r="A730" s="59">
        <v>45468</v>
      </c>
      <c r="B730" s="13" t="s">
        <v>1433</v>
      </c>
      <c r="C730" s="32" t="s">
        <v>27</v>
      </c>
      <c r="D730" s="32" t="s">
        <v>59</v>
      </c>
      <c r="E730" s="13" t="s">
        <v>1384</v>
      </c>
      <c r="F730" s="13"/>
      <c r="G730" s="40"/>
      <c r="H730" s="13" t="s">
        <v>1222</v>
      </c>
      <c r="I730" s="19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</row>
    <row r="731" spans="1:21" x14ac:dyDescent="0.2">
      <c r="A731" s="53">
        <v>45469</v>
      </c>
      <c r="B731" s="9" t="s">
        <v>1426</v>
      </c>
      <c r="C731" s="10"/>
      <c r="D731" s="10" t="s">
        <v>69</v>
      </c>
      <c r="E731" s="9" t="s">
        <v>17</v>
      </c>
      <c r="F731" s="9"/>
      <c r="G731" s="11">
        <v>21</v>
      </c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</row>
    <row r="732" spans="1:21" x14ac:dyDescent="0.2">
      <c r="A732" s="53">
        <v>45470</v>
      </c>
      <c r="B732" s="9" t="s">
        <v>1434</v>
      </c>
      <c r="C732" s="10" t="s">
        <v>52</v>
      </c>
      <c r="D732" s="10" t="s">
        <v>69</v>
      </c>
      <c r="E732" s="9" t="s">
        <v>17</v>
      </c>
      <c r="F732" s="9"/>
      <c r="G732" s="11">
        <v>20</v>
      </c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</row>
    <row r="733" spans="1:21" customFormat="1" x14ac:dyDescent="0.2">
      <c r="A733" s="58">
        <v>45471</v>
      </c>
      <c r="B733" s="6" t="s">
        <v>1435</v>
      </c>
      <c r="C733" s="42" t="s">
        <v>68</v>
      </c>
      <c r="D733" s="42" t="s">
        <v>59</v>
      </c>
      <c r="E733" s="6" t="s">
        <v>29</v>
      </c>
      <c r="F733" s="6"/>
      <c r="G733" s="45">
        <v>10</v>
      </c>
      <c r="H733" s="6"/>
      <c r="I733" s="20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</row>
    <row r="734" spans="1:21" customFormat="1" x14ac:dyDescent="0.2">
      <c r="A734" s="59">
        <v>45471</v>
      </c>
      <c r="B734" s="13" t="s">
        <v>1095</v>
      </c>
      <c r="C734" s="32" t="s">
        <v>46</v>
      </c>
      <c r="D734" s="32" t="s">
        <v>64</v>
      </c>
      <c r="E734" s="13" t="s">
        <v>20</v>
      </c>
      <c r="F734" s="13"/>
      <c r="G734" s="40">
        <v>16</v>
      </c>
      <c r="H734" s="13"/>
      <c r="I734" s="19">
        <v>241</v>
      </c>
      <c r="J734" s="13">
        <v>4148</v>
      </c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</row>
    <row r="735" spans="1:21" x14ac:dyDescent="0.2">
      <c r="A735" s="53">
        <v>45474</v>
      </c>
      <c r="B735" s="9" t="s">
        <v>1436</v>
      </c>
      <c r="C735" s="10" t="s">
        <v>52</v>
      </c>
      <c r="D735" s="10" t="s">
        <v>69</v>
      </c>
      <c r="E735" s="9" t="s">
        <v>17</v>
      </c>
      <c r="F735" s="9"/>
      <c r="G735" s="11">
        <v>5</v>
      </c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</row>
    <row r="736" spans="1:21" x14ac:dyDescent="0.2">
      <c r="A736" s="53">
        <v>45475</v>
      </c>
      <c r="B736" s="9" t="s">
        <v>1437</v>
      </c>
      <c r="C736" s="10" t="s">
        <v>52</v>
      </c>
      <c r="D736" s="10" t="s">
        <v>69</v>
      </c>
      <c r="E736" s="9" t="s">
        <v>17</v>
      </c>
      <c r="F736" s="9"/>
      <c r="G736" s="11">
        <v>2</v>
      </c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</row>
    <row r="737" spans="1:21" x14ac:dyDescent="0.2">
      <c r="A737" s="53">
        <v>45476</v>
      </c>
      <c r="B737" s="9" t="s">
        <v>1437</v>
      </c>
      <c r="C737" s="10" t="s">
        <v>52</v>
      </c>
      <c r="D737" s="10" t="s">
        <v>69</v>
      </c>
      <c r="E737" s="9" t="s">
        <v>17</v>
      </c>
      <c r="F737" s="9"/>
      <c r="G737" s="11">
        <v>4</v>
      </c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</row>
    <row r="738" spans="1:21" customFormat="1" x14ac:dyDescent="0.2">
      <c r="A738" s="58">
        <v>45476</v>
      </c>
      <c r="B738" s="6" t="s">
        <v>1438</v>
      </c>
      <c r="C738" s="42" t="s">
        <v>49</v>
      </c>
      <c r="D738" s="42" t="s">
        <v>77</v>
      </c>
      <c r="E738" s="6" t="s">
        <v>20</v>
      </c>
      <c r="F738" s="6"/>
      <c r="G738" s="45">
        <v>7</v>
      </c>
      <c r="H738" s="6"/>
      <c r="I738" s="20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</row>
    <row r="739" spans="1:21" customFormat="1" x14ac:dyDescent="0.2">
      <c r="A739" s="59">
        <v>45481</v>
      </c>
      <c r="B739" s="13" t="s">
        <v>1439</v>
      </c>
      <c r="C739" s="32" t="s">
        <v>49</v>
      </c>
      <c r="D739" s="32" t="s">
        <v>77</v>
      </c>
      <c r="E739" s="13" t="s">
        <v>20</v>
      </c>
      <c r="F739" s="13"/>
      <c r="G739" s="40">
        <v>17</v>
      </c>
      <c r="H739" s="13"/>
      <c r="I739" s="19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</row>
    <row r="740" spans="1:21" x14ac:dyDescent="0.2">
      <c r="A740" s="53">
        <v>45481</v>
      </c>
      <c r="B740" s="9" t="s">
        <v>1440</v>
      </c>
      <c r="C740" s="10" t="s">
        <v>52</v>
      </c>
      <c r="D740" s="10" t="s">
        <v>69</v>
      </c>
      <c r="E740" s="9" t="s">
        <v>17</v>
      </c>
      <c r="F740" s="9"/>
      <c r="G740" s="11">
        <v>14</v>
      </c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</row>
    <row r="741" spans="1:21" x14ac:dyDescent="0.2">
      <c r="A741" s="53">
        <v>45482</v>
      </c>
      <c r="B741" s="9" t="s">
        <v>1441</v>
      </c>
      <c r="C741" s="10" t="s">
        <v>52</v>
      </c>
      <c r="D741" s="10" t="s">
        <v>69</v>
      </c>
      <c r="E741" s="9" t="s">
        <v>17</v>
      </c>
      <c r="F741" s="9"/>
      <c r="G741" s="11">
        <v>14</v>
      </c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</row>
    <row r="742" spans="1:21" customFormat="1" x14ac:dyDescent="0.2">
      <c r="A742" s="57">
        <v>45482</v>
      </c>
      <c r="B742" s="36" t="s">
        <v>1442</v>
      </c>
      <c r="C742" s="46" t="s">
        <v>79</v>
      </c>
      <c r="D742" s="46" t="s">
        <v>64</v>
      </c>
      <c r="E742" s="36" t="s">
        <v>20</v>
      </c>
      <c r="F742" s="36"/>
      <c r="G742" s="47">
        <v>11</v>
      </c>
      <c r="H742" s="36"/>
      <c r="I742" s="37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</row>
    <row r="743" spans="1:21" x14ac:dyDescent="0.2">
      <c r="A743" s="53">
        <v>45484</v>
      </c>
      <c r="B743" s="9" t="s">
        <v>1443</v>
      </c>
      <c r="C743" s="10" t="s">
        <v>48</v>
      </c>
      <c r="D743" s="10" t="s">
        <v>69</v>
      </c>
      <c r="E743" s="9" t="s">
        <v>17</v>
      </c>
      <c r="F743" s="9"/>
      <c r="G743" s="11">
        <v>8</v>
      </c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</row>
    <row r="744" spans="1:21" customFormat="1" x14ac:dyDescent="0.2">
      <c r="A744" s="58">
        <v>45485</v>
      </c>
      <c r="B744" s="6" t="s">
        <v>1130</v>
      </c>
      <c r="C744" s="42" t="s">
        <v>46</v>
      </c>
      <c r="D744" s="42" t="s">
        <v>64</v>
      </c>
      <c r="E744" s="6" t="s">
        <v>20</v>
      </c>
      <c r="F744" s="6"/>
      <c r="G744" s="45">
        <v>17</v>
      </c>
      <c r="H744" s="6"/>
      <c r="I744" s="20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</row>
    <row r="745" spans="1:21" customFormat="1" x14ac:dyDescent="0.2">
      <c r="A745" s="53">
        <v>45488</v>
      </c>
      <c r="B745" s="9" t="s">
        <v>1130</v>
      </c>
      <c r="C745" s="10" t="s">
        <v>46</v>
      </c>
      <c r="D745" s="10" t="s">
        <v>64</v>
      </c>
      <c r="E745" s="9" t="s">
        <v>20</v>
      </c>
      <c r="F745" s="9"/>
      <c r="G745" s="11">
        <v>9</v>
      </c>
      <c r="H745" s="9"/>
      <c r="I745" s="17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</row>
    <row r="746" spans="1:21" customFormat="1" x14ac:dyDescent="0.2">
      <c r="A746" s="53">
        <v>45489</v>
      </c>
      <c r="B746" s="9" t="s">
        <v>1444</v>
      </c>
      <c r="C746" s="10" t="s">
        <v>72</v>
      </c>
      <c r="D746" s="10" t="s">
        <v>64</v>
      </c>
      <c r="E746" s="9" t="s">
        <v>39</v>
      </c>
      <c r="F746" s="9"/>
      <c r="G746" s="11">
        <v>4</v>
      </c>
      <c r="H746" s="9"/>
      <c r="I746" s="17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</row>
    <row r="747" spans="1:21" customFormat="1" x14ac:dyDescent="0.2">
      <c r="A747" s="53">
        <v>45490</v>
      </c>
      <c r="B747" s="9" t="s">
        <v>1445</v>
      </c>
      <c r="C747" s="10" t="s">
        <v>72</v>
      </c>
      <c r="D747" s="10" t="s">
        <v>64</v>
      </c>
      <c r="E747" s="9" t="s">
        <v>39</v>
      </c>
      <c r="F747" s="9"/>
      <c r="G747" s="11">
        <v>14</v>
      </c>
      <c r="H747" s="9"/>
      <c r="I747" s="17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</row>
    <row r="748" spans="1:21" customFormat="1" x14ac:dyDescent="0.2">
      <c r="A748" s="53">
        <v>45492</v>
      </c>
      <c r="B748" s="9" t="s">
        <v>1446</v>
      </c>
      <c r="C748" s="10" t="s">
        <v>45</v>
      </c>
      <c r="D748" s="10" t="s">
        <v>64</v>
      </c>
      <c r="E748" s="9" t="s">
        <v>39</v>
      </c>
      <c r="F748" s="9"/>
      <c r="G748" s="11">
        <v>11</v>
      </c>
      <c r="H748" s="9"/>
      <c r="I748" s="17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</row>
    <row r="749" spans="1:21" customFormat="1" x14ac:dyDescent="0.2">
      <c r="A749" s="53">
        <v>45495</v>
      </c>
      <c r="B749" s="9" t="s">
        <v>1130</v>
      </c>
      <c r="C749" s="10" t="s">
        <v>46</v>
      </c>
      <c r="D749" s="10" t="s">
        <v>64</v>
      </c>
      <c r="E749" s="9" t="s">
        <v>20</v>
      </c>
      <c r="F749" s="9"/>
      <c r="G749" s="11">
        <v>7</v>
      </c>
      <c r="H749" s="9"/>
      <c r="I749" s="17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</row>
    <row r="750" spans="1:21" customFormat="1" x14ac:dyDescent="0.2">
      <c r="A750" s="53">
        <v>45495</v>
      </c>
      <c r="B750" s="9" t="s">
        <v>1446</v>
      </c>
      <c r="C750" s="10" t="s">
        <v>45</v>
      </c>
      <c r="D750" s="10" t="s">
        <v>64</v>
      </c>
      <c r="E750" s="9" t="s">
        <v>39</v>
      </c>
      <c r="F750" s="9"/>
      <c r="G750" s="11">
        <v>9</v>
      </c>
      <c r="H750" s="9"/>
      <c r="I750" s="17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</row>
    <row r="751" spans="1:21" customFormat="1" x14ac:dyDescent="0.2">
      <c r="A751" s="53">
        <v>45495</v>
      </c>
      <c r="B751" s="9" t="s">
        <v>1447</v>
      </c>
      <c r="C751" s="10" t="s">
        <v>30</v>
      </c>
      <c r="D751" s="10" t="s">
        <v>59</v>
      </c>
      <c r="E751" s="9" t="s">
        <v>29</v>
      </c>
      <c r="F751" s="9"/>
      <c r="G751" s="11">
        <v>11</v>
      </c>
      <c r="H751" s="9" t="s">
        <v>1222</v>
      </c>
      <c r="I751" s="17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</row>
    <row r="752" spans="1:21" customFormat="1" x14ac:dyDescent="0.2">
      <c r="A752" s="53">
        <v>45497</v>
      </c>
      <c r="B752" s="9" t="s">
        <v>1446</v>
      </c>
      <c r="C752" s="10" t="s">
        <v>45</v>
      </c>
      <c r="D752" s="10" t="s">
        <v>64</v>
      </c>
      <c r="E752" s="9" t="s">
        <v>39</v>
      </c>
      <c r="F752" s="9"/>
      <c r="G752" s="11">
        <v>7</v>
      </c>
      <c r="H752" s="9"/>
      <c r="I752" s="17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</row>
    <row r="753" spans="1:21" customFormat="1" x14ac:dyDescent="0.2">
      <c r="A753" s="53">
        <v>45499</v>
      </c>
      <c r="B753" s="9" t="s">
        <v>1130</v>
      </c>
      <c r="C753" s="10" t="s">
        <v>46</v>
      </c>
      <c r="D753" s="10" t="s">
        <v>64</v>
      </c>
      <c r="E753" s="9" t="s">
        <v>20</v>
      </c>
      <c r="F753" s="9"/>
      <c r="G753" s="11">
        <v>12</v>
      </c>
      <c r="H753" s="9"/>
      <c r="I753" s="17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</row>
    <row r="754" spans="1:21" customFormat="1" x14ac:dyDescent="0.2">
      <c r="A754" s="53">
        <v>45502</v>
      </c>
      <c r="B754" s="9" t="s">
        <v>1448</v>
      </c>
      <c r="C754" s="10" t="s">
        <v>21</v>
      </c>
      <c r="D754" s="10" t="s">
        <v>59</v>
      </c>
      <c r="E754" s="9" t="s">
        <v>29</v>
      </c>
      <c r="F754" s="9"/>
      <c r="G754" s="11">
        <v>4</v>
      </c>
      <c r="H754" s="9" t="s">
        <v>1222</v>
      </c>
      <c r="I754" s="17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</row>
    <row r="755" spans="1:21" customFormat="1" x14ac:dyDescent="0.2">
      <c r="A755" s="53">
        <v>45503</v>
      </c>
      <c r="B755" s="9" t="s">
        <v>1449</v>
      </c>
      <c r="C755" s="10" t="s">
        <v>24</v>
      </c>
      <c r="D755" s="10" t="s">
        <v>59</v>
      </c>
      <c r="E755" s="9" t="s">
        <v>29</v>
      </c>
      <c r="F755" s="9"/>
      <c r="G755" s="11">
        <v>9</v>
      </c>
      <c r="H755" s="9" t="s">
        <v>1222</v>
      </c>
      <c r="I755" s="17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</row>
    <row r="756" spans="1:21" customFormat="1" x14ac:dyDescent="0.2">
      <c r="A756" s="53">
        <v>45504</v>
      </c>
      <c r="B756" s="9" t="s">
        <v>1450</v>
      </c>
      <c r="C756" s="10" t="s">
        <v>30</v>
      </c>
      <c r="D756" s="10" t="s">
        <v>59</v>
      </c>
      <c r="E756" s="9" t="s">
        <v>29</v>
      </c>
      <c r="F756" s="9"/>
      <c r="G756" s="11">
        <v>5</v>
      </c>
      <c r="H756" s="9"/>
      <c r="I756" s="17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</row>
    <row r="757" spans="1:21" customFormat="1" x14ac:dyDescent="0.2">
      <c r="A757" s="11" t="s">
        <v>1451</v>
      </c>
      <c r="B757" s="9"/>
      <c r="C757" s="10"/>
      <c r="D757" s="10" t="s">
        <v>77</v>
      </c>
      <c r="E757" s="9" t="s">
        <v>41</v>
      </c>
      <c r="F757" s="9"/>
      <c r="G757" s="11">
        <v>284</v>
      </c>
      <c r="H757" s="9" t="s">
        <v>1452</v>
      </c>
      <c r="I757" s="17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</row>
    <row r="758" spans="1:21" customFormat="1" x14ac:dyDescent="0.2">
      <c r="A758" s="53">
        <v>45504</v>
      </c>
      <c r="B758" s="9" t="s">
        <v>1453</v>
      </c>
      <c r="C758" s="10" t="s">
        <v>73</v>
      </c>
      <c r="D758" s="10" t="s">
        <v>77</v>
      </c>
      <c r="E758" s="9" t="s">
        <v>20</v>
      </c>
      <c r="F758" s="9"/>
      <c r="G758" s="11">
        <v>9</v>
      </c>
      <c r="H758" s="9"/>
      <c r="I758" s="17">
        <v>210</v>
      </c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</row>
    <row r="759" spans="1:21" customFormat="1" x14ac:dyDescent="0.2">
      <c r="A759" s="53">
        <v>45505</v>
      </c>
      <c r="B759" s="9" t="s">
        <v>1454</v>
      </c>
      <c r="C759" s="10" t="s">
        <v>30</v>
      </c>
      <c r="D759" s="10" t="s">
        <v>59</v>
      </c>
      <c r="E759" s="9" t="s">
        <v>29</v>
      </c>
      <c r="F759" s="9"/>
      <c r="G759" s="11">
        <v>3</v>
      </c>
      <c r="H759" s="9"/>
      <c r="I759" s="17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</row>
    <row r="760" spans="1:21" customFormat="1" x14ac:dyDescent="0.2">
      <c r="A760" s="59">
        <v>45509</v>
      </c>
      <c r="B760" s="13" t="s">
        <v>1455</v>
      </c>
      <c r="C760" s="32" t="s">
        <v>49</v>
      </c>
      <c r="D760" s="32" t="s">
        <v>77</v>
      </c>
      <c r="E760" s="13" t="s">
        <v>20</v>
      </c>
      <c r="F760" s="13"/>
      <c r="G760" s="40">
        <v>13</v>
      </c>
      <c r="H760" s="13"/>
      <c r="I760" s="19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</row>
    <row r="761" spans="1:21" x14ac:dyDescent="0.2">
      <c r="A761" s="53">
        <v>45509</v>
      </c>
      <c r="B761" s="9" t="s">
        <v>1456</v>
      </c>
      <c r="C761" s="10" t="s">
        <v>52</v>
      </c>
      <c r="D761" s="10" t="s">
        <v>69</v>
      </c>
      <c r="E761" s="9" t="s">
        <v>17</v>
      </c>
      <c r="F761" s="9"/>
      <c r="G761" s="11">
        <v>9</v>
      </c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</row>
    <row r="762" spans="1:21" customFormat="1" x14ac:dyDescent="0.2">
      <c r="A762" s="57">
        <v>45509</v>
      </c>
      <c r="B762" s="36" t="s">
        <v>1457</v>
      </c>
      <c r="C762" s="46" t="s">
        <v>45</v>
      </c>
      <c r="D762" s="46" t="s">
        <v>64</v>
      </c>
      <c r="E762" s="36" t="s">
        <v>39</v>
      </c>
      <c r="F762" s="36"/>
      <c r="G762" s="47">
        <v>7</v>
      </c>
      <c r="H762" s="36"/>
      <c r="I762" s="37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</row>
    <row r="763" spans="1:21" x14ac:dyDescent="0.2">
      <c r="A763" s="53">
        <v>45510</v>
      </c>
      <c r="B763" s="9" t="s">
        <v>1458</v>
      </c>
      <c r="C763" s="10" t="s">
        <v>52</v>
      </c>
      <c r="D763" s="10" t="s">
        <v>69</v>
      </c>
      <c r="E763" s="9" t="s">
        <v>17</v>
      </c>
      <c r="F763" s="9"/>
      <c r="G763" s="11">
        <v>10</v>
      </c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</row>
    <row r="764" spans="1:21" customFormat="1" x14ac:dyDescent="0.2">
      <c r="A764" s="58">
        <v>45510</v>
      </c>
      <c r="B764" s="6" t="s">
        <v>1442</v>
      </c>
      <c r="C764" s="42" t="s">
        <v>79</v>
      </c>
      <c r="D764" s="42" t="s">
        <v>64</v>
      </c>
      <c r="E764" s="6" t="s">
        <v>20</v>
      </c>
      <c r="F764" s="6"/>
      <c r="G764" s="45">
        <v>6</v>
      </c>
      <c r="H764" s="6"/>
      <c r="I764" s="20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</row>
    <row r="765" spans="1:21" customFormat="1" x14ac:dyDescent="0.2">
      <c r="A765" s="53">
        <v>45511</v>
      </c>
      <c r="B765" s="9" t="s">
        <v>1459</v>
      </c>
      <c r="C765" s="10" t="s">
        <v>72</v>
      </c>
      <c r="D765" s="10" t="s">
        <v>64</v>
      </c>
      <c r="E765" s="9" t="s">
        <v>39</v>
      </c>
      <c r="F765" s="9"/>
      <c r="G765" s="11">
        <v>2</v>
      </c>
      <c r="H765" s="9"/>
      <c r="I765" s="17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</row>
    <row r="766" spans="1:21" customFormat="1" x14ac:dyDescent="0.2">
      <c r="A766" s="53">
        <v>45512</v>
      </c>
      <c r="B766" s="9" t="s">
        <v>1460</v>
      </c>
      <c r="C766" s="10" t="s">
        <v>3</v>
      </c>
      <c r="D766" s="10" t="s">
        <v>77</v>
      </c>
      <c r="E766" s="9" t="s">
        <v>39</v>
      </c>
      <c r="F766" s="9"/>
      <c r="G766" s="11">
        <v>4</v>
      </c>
      <c r="H766" s="9"/>
      <c r="I766" s="17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</row>
    <row r="767" spans="1:21" customFormat="1" x14ac:dyDescent="0.2">
      <c r="A767" s="59">
        <v>45513</v>
      </c>
      <c r="B767" s="13" t="s">
        <v>1461</v>
      </c>
      <c r="C767" s="32" t="s">
        <v>66</v>
      </c>
      <c r="D767" s="32" t="s">
        <v>64</v>
      </c>
      <c r="E767" s="13" t="s">
        <v>39</v>
      </c>
      <c r="F767" s="13"/>
      <c r="G767" s="40">
        <v>5</v>
      </c>
      <c r="H767" s="13"/>
      <c r="I767" s="19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</row>
    <row r="768" spans="1:21" x14ac:dyDescent="0.2">
      <c r="A768" s="53">
        <v>45516</v>
      </c>
      <c r="B768" s="9" t="s">
        <v>1462</v>
      </c>
      <c r="C768" s="10" t="s">
        <v>52</v>
      </c>
      <c r="D768" s="10" t="s">
        <v>69</v>
      </c>
      <c r="E768" s="9" t="s">
        <v>17</v>
      </c>
      <c r="F768" s="9"/>
      <c r="G768" s="11">
        <v>5</v>
      </c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</row>
    <row r="769" spans="1:21" customFormat="1" x14ac:dyDescent="0.2">
      <c r="A769" s="58">
        <v>45516</v>
      </c>
      <c r="B769" s="6" t="s">
        <v>1463</v>
      </c>
      <c r="C769" s="42" t="s">
        <v>40</v>
      </c>
      <c r="D769" s="42" t="s">
        <v>59</v>
      </c>
      <c r="E769" s="6" t="s">
        <v>29</v>
      </c>
      <c r="F769" s="6"/>
      <c r="G769" s="45">
        <v>10</v>
      </c>
      <c r="H769" s="6"/>
      <c r="I769" s="20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</row>
    <row r="770" spans="1:21" customFormat="1" x14ac:dyDescent="0.2">
      <c r="A770" s="59">
        <v>45516</v>
      </c>
      <c r="B770" s="13" t="s">
        <v>1464</v>
      </c>
      <c r="C770" s="32" t="s">
        <v>45</v>
      </c>
      <c r="D770" s="32" t="s">
        <v>64</v>
      </c>
      <c r="E770" s="13" t="s">
        <v>39</v>
      </c>
      <c r="F770" s="13"/>
      <c r="G770" s="40">
        <v>13</v>
      </c>
      <c r="H770" s="13"/>
      <c r="I770" s="19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</row>
    <row r="771" spans="1:21" x14ac:dyDescent="0.2">
      <c r="A771" s="53">
        <v>45517</v>
      </c>
      <c r="B771" s="9" t="s">
        <v>1437</v>
      </c>
      <c r="C771" s="10" t="s">
        <v>52</v>
      </c>
      <c r="D771" s="10" t="s">
        <v>69</v>
      </c>
      <c r="E771" s="9" t="s">
        <v>17</v>
      </c>
      <c r="F771" s="9"/>
      <c r="G771" s="11">
        <v>6</v>
      </c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</row>
    <row r="772" spans="1:21" customFormat="1" x14ac:dyDescent="0.2">
      <c r="A772" s="58">
        <v>45517</v>
      </c>
      <c r="B772" s="6" t="s">
        <v>1465</v>
      </c>
      <c r="C772" s="42"/>
      <c r="D772" s="42" t="s">
        <v>59</v>
      </c>
      <c r="E772" s="6" t="s">
        <v>29</v>
      </c>
      <c r="F772" s="6"/>
      <c r="G772" s="45">
        <v>10</v>
      </c>
      <c r="H772" s="6"/>
      <c r="I772" s="20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</row>
    <row r="773" spans="1:21" customFormat="1" x14ac:dyDescent="0.2">
      <c r="A773" s="59">
        <v>45517</v>
      </c>
      <c r="B773" s="13" t="s">
        <v>1466</v>
      </c>
      <c r="C773" s="32" t="s">
        <v>50</v>
      </c>
      <c r="D773" s="32" t="s">
        <v>77</v>
      </c>
      <c r="E773" s="13" t="s">
        <v>39</v>
      </c>
      <c r="F773" s="13"/>
      <c r="G773" s="40">
        <v>5</v>
      </c>
      <c r="H773" s="13"/>
      <c r="I773" s="19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</row>
    <row r="774" spans="1:21" x14ac:dyDescent="0.2">
      <c r="A774" s="53">
        <v>45518</v>
      </c>
      <c r="B774" s="9" t="s">
        <v>1467</v>
      </c>
      <c r="C774" s="10" t="s">
        <v>52</v>
      </c>
      <c r="D774" s="10" t="s">
        <v>69</v>
      </c>
      <c r="E774" s="9" t="s">
        <v>17</v>
      </c>
      <c r="F774" s="9"/>
      <c r="G774" s="11">
        <v>5</v>
      </c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</row>
    <row r="775" spans="1:21" customFormat="1" x14ac:dyDescent="0.2">
      <c r="A775" s="57">
        <v>45518</v>
      </c>
      <c r="B775" s="36" t="s">
        <v>1468</v>
      </c>
      <c r="C775" s="46" t="s">
        <v>34</v>
      </c>
      <c r="D775" s="46" t="s">
        <v>64</v>
      </c>
      <c r="E775" s="36" t="s">
        <v>20</v>
      </c>
      <c r="F775" s="36"/>
      <c r="G775" s="47">
        <v>14</v>
      </c>
      <c r="H775" s="36"/>
      <c r="I775" s="37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</row>
    <row r="776" spans="1:21" x14ac:dyDescent="0.2">
      <c r="A776" s="53">
        <v>45519</v>
      </c>
      <c r="B776" s="9" t="s">
        <v>1437</v>
      </c>
      <c r="C776" s="10" t="s">
        <v>52</v>
      </c>
      <c r="D776" s="10" t="s">
        <v>69</v>
      </c>
      <c r="E776" s="9" t="s">
        <v>17</v>
      </c>
      <c r="F776" s="9"/>
      <c r="G776" s="11">
        <v>2</v>
      </c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</row>
    <row r="777" spans="1:21" customFormat="1" x14ac:dyDescent="0.2">
      <c r="A777" s="58">
        <v>45519</v>
      </c>
      <c r="B777" s="6" t="s">
        <v>1469</v>
      </c>
      <c r="C777" s="42" t="s">
        <v>46</v>
      </c>
      <c r="D777" s="42" t="s">
        <v>64</v>
      </c>
      <c r="E777" s="6" t="s">
        <v>35</v>
      </c>
      <c r="F777" s="6"/>
      <c r="G777" s="45"/>
      <c r="H777" s="6"/>
      <c r="I777" s="20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</row>
    <row r="778" spans="1:21" customFormat="1" x14ac:dyDescent="0.2">
      <c r="A778" s="53">
        <v>45520</v>
      </c>
      <c r="B778" s="9" t="s">
        <v>1130</v>
      </c>
      <c r="C778" s="10" t="s">
        <v>46</v>
      </c>
      <c r="D778" s="10" t="s">
        <v>64</v>
      </c>
      <c r="E778" s="9" t="s">
        <v>20</v>
      </c>
      <c r="F778" s="9"/>
      <c r="G778" s="11">
        <v>13</v>
      </c>
      <c r="H778" s="9"/>
      <c r="I778" s="17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</row>
    <row r="779" spans="1:21" customFormat="1" x14ac:dyDescent="0.2">
      <c r="A779" s="53">
        <v>45523</v>
      </c>
      <c r="B779" s="9" t="s">
        <v>1464</v>
      </c>
      <c r="C779" s="10" t="s">
        <v>45</v>
      </c>
      <c r="D779" s="10" t="s">
        <v>64</v>
      </c>
      <c r="E779" s="9" t="s">
        <v>39</v>
      </c>
      <c r="F779" s="9"/>
      <c r="G779" s="11">
        <v>14</v>
      </c>
      <c r="H779" s="9"/>
      <c r="I779" s="17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</row>
    <row r="780" spans="1:21" customFormat="1" x14ac:dyDescent="0.2">
      <c r="A780" s="59">
        <v>45523</v>
      </c>
      <c r="B780" s="13" t="s">
        <v>1470</v>
      </c>
      <c r="C780" s="32" t="s">
        <v>79</v>
      </c>
      <c r="D780" s="32" t="s">
        <v>64</v>
      </c>
      <c r="E780" s="13" t="s">
        <v>20</v>
      </c>
      <c r="F780" s="13"/>
      <c r="G780" s="40">
        <v>21</v>
      </c>
      <c r="H780" s="13"/>
      <c r="I780" s="19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</row>
    <row r="781" spans="1:21" x14ac:dyDescent="0.2">
      <c r="A781" s="53">
        <v>45524</v>
      </c>
      <c r="B781" s="9" t="s">
        <v>1471</v>
      </c>
      <c r="C781" s="10" t="s">
        <v>48</v>
      </c>
      <c r="D781" s="10" t="s">
        <v>69</v>
      </c>
      <c r="E781" s="9" t="s">
        <v>17</v>
      </c>
      <c r="F781" s="9"/>
      <c r="G781" s="11">
        <v>10</v>
      </c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</row>
    <row r="782" spans="1:21" customFormat="1" x14ac:dyDescent="0.2">
      <c r="A782" s="58">
        <v>45524</v>
      </c>
      <c r="B782" s="6" t="s">
        <v>1472</v>
      </c>
      <c r="C782" s="42" t="s">
        <v>72</v>
      </c>
      <c r="D782" s="42" t="s">
        <v>64</v>
      </c>
      <c r="E782" s="6" t="s">
        <v>39</v>
      </c>
      <c r="F782" s="6"/>
      <c r="G782" s="45">
        <v>4</v>
      </c>
      <c r="H782" s="6"/>
      <c r="I782" s="20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</row>
    <row r="783" spans="1:21" customFormat="1" x14ac:dyDescent="0.2">
      <c r="A783" s="53">
        <v>45526</v>
      </c>
      <c r="B783" s="9" t="s">
        <v>1473</v>
      </c>
      <c r="C783" s="10" t="s">
        <v>71</v>
      </c>
      <c r="D783" s="10" t="s">
        <v>64</v>
      </c>
      <c r="E783" s="9" t="s">
        <v>35</v>
      </c>
      <c r="F783" s="9"/>
      <c r="G783" s="11"/>
      <c r="H783" s="9"/>
      <c r="I783" s="17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</row>
    <row r="784" spans="1:21" customFormat="1" x14ac:dyDescent="0.2">
      <c r="A784" s="53">
        <v>45526</v>
      </c>
      <c r="B784" s="9" t="s">
        <v>1474</v>
      </c>
      <c r="C784" s="10" t="s">
        <v>71</v>
      </c>
      <c r="D784" s="10" t="s">
        <v>64</v>
      </c>
      <c r="E784" s="9" t="s">
        <v>20</v>
      </c>
      <c r="F784" s="9"/>
      <c r="G784" s="11">
        <v>19</v>
      </c>
      <c r="H784" s="9"/>
      <c r="I784" s="17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</row>
    <row r="785" spans="1:21" customFormat="1" x14ac:dyDescent="0.2">
      <c r="A785" s="53">
        <v>45527</v>
      </c>
      <c r="B785" s="9" t="s">
        <v>1475</v>
      </c>
      <c r="C785" s="10" t="s">
        <v>46</v>
      </c>
      <c r="D785" s="10" t="s">
        <v>64</v>
      </c>
      <c r="E785" s="9" t="s">
        <v>20</v>
      </c>
      <c r="F785" s="9"/>
      <c r="G785" s="11">
        <v>10</v>
      </c>
      <c r="H785" s="9"/>
      <c r="I785" s="17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</row>
    <row r="786" spans="1:21" customFormat="1" x14ac:dyDescent="0.2">
      <c r="A786" s="53">
        <v>45530</v>
      </c>
      <c r="B786" s="9" t="s">
        <v>1464</v>
      </c>
      <c r="C786" s="10" t="s">
        <v>45</v>
      </c>
      <c r="D786" s="10" t="s">
        <v>64</v>
      </c>
      <c r="E786" s="9" t="s">
        <v>39</v>
      </c>
      <c r="F786" s="9"/>
      <c r="G786" s="11">
        <v>9</v>
      </c>
      <c r="H786" s="9"/>
      <c r="I786" s="17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</row>
    <row r="787" spans="1:21" customFormat="1" x14ac:dyDescent="0.2">
      <c r="A787" s="53">
        <v>45533</v>
      </c>
      <c r="B787" s="9" t="s">
        <v>1476</v>
      </c>
      <c r="C787" s="10" t="s">
        <v>66</v>
      </c>
      <c r="D787" s="10" t="s">
        <v>64</v>
      </c>
      <c r="E787" s="9" t="s">
        <v>39</v>
      </c>
      <c r="F787" s="9"/>
      <c r="G787" s="11">
        <v>2</v>
      </c>
      <c r="H787" s="9"/>
      <c r="I787" s="17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</row>
    <row r="788" spans="1:21" customFormat="1" x14ac:dyDescent="0.2">
      <c r="A788" s="53">
        <v>45534</v>
      </c>
      <c r="B788" s="9" t="s">
        <v>1475</v>
      </c>
      <c r="C788" s="10" t="s">
        <v>46</v>
      </c>
      <c r="D788" s="10" t="s">
        <v>64</v>
      </c>
      <c r="E788" s="9" t="s">
        <v>20</v>
      </c>
      <c r="F788" s="9"/>
      <c r="G788" s="11">
        <v>20</v>
      </c>
      <c r="H788" s="9"/>
      <c r="I788" s="17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</row>
    <row r="789" spans="1:21" customFormat="1" x14ac:dyDescent="0.2">
      <c r="A789" s="11" t="s">
        <v>1477</v>
      </c>
      <c r="B789" s="9"/>
      <c r="C789" s="10"/>
      <c r="D789" s="10" t="s">
        <v>77</v>
      </c>
      <c r="E789" s="9" t="s">
        <v>41</v>
      </c>
      <c r="F789" s="9"/>
      <c r="G789" s="11">
        <v>292</v>
      </c>
      <c r="H789" s="9" t="s">
        <v>1478</v>
      </c>
      <c r="I789" s="17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</row>
    <row r="790" spans="1:21" customFormat="1" x14ac:dyDescent="0.2">
      <c r="A790" s="53">
        <v>45538</v>
      </c>
      <c r="B790" s="9" t="s">
        <v>1479</v>
      </c>
      <c r="C790" s="10" t="s">
        <v>32</v>
      </c>
      <c r="D790" s="10" t="s">
        <v>77</v>
      </c>
      <c r="E790" s="9" t="s">
        <v>41</v>
      </c>
      <c r="F790" s="9"/>
      <c r="G790" s="11"/>
      <c r="H790" s="9"/>
      <c r="I790" s="17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</row>
    <row r="791" spans="1:21" customFormat="1" x14ac:dyDescent="0.2">
      <c r="A791" s="53">
        <v>45538</v>
      </c>
      <c r="B791" s="9" t="s">
        <v>1480</v>
      </c>
      <c r="C791" s="10" t="s">
        <v>73</v>
      </c>
      <c r="D791" s="10" t="s">
        <v>77</v>
      </c>
      <c r="E791" s="9" t="s">
        <v>37</v>
      </c>
      <c r="F791" s="9"/>
      <c r="G791" s="11"/>
      <c r="H791" s="9"/>
      <c r="I791" s="17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</row>
    <row r="792" spans="1:21" customFormat="1" x14ac:dyDescent="0.2">
      <c r="A792" s="53">
        <v>45538</v>
      </c>
      <c r="B792" s="9" t="s">
        <v>1481</v>
      </c>
      <c r="C792" s="10" t="s">
        <v>45</v>
      </c>
      <c r="D792" s="10" t="s">
        <v>64</v>
      </c>
      <c r="E792" s="9" t="s">
        <v>39</v>
      </c>
      <c r="F792" s="9"/>
      <c r="G792" s="11">
        <v>4</v>
      </c>
      <c r="H792" s="9"/>
      <c r="I792" s="17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</row>
    <row r="793" spans="1:21" customFormat="1" x14ac:dyDescent="0.2">
      <c r="A793" s="53">
        <v>45539</v>
      </c>
      <c r="B793" s="9" t="s">
        <v>1482</v>
      </c>
      <c r="C793" s="10" t="s">
        <v>73</v>
      </c>
      <c r="D793" s="10" t="s">
        <v>77</v>
      </c>
      <c r="E793" s="9" t="s">
        <v>41</v>
      </c>
      <c r="F793" s="9"/>
      <c r="G793" s="11"/>
      <c r="H793" s="9"/>
      <c r="I793" s="17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</row>
    <row r="794" spans="1:21" customFormat="1" x14ac:dyDescent="0.2">
      <c r="A794" s="53">
        <v>45539</v>
      </c>
      <c r="B794" s="9" t="s">
        <v>1483</v>
      </c>
      <c r="C794" s="10" t="s">
        <v>73</v>
      </c>
      <c r="D794" s="10" t="s">
        <v>77</v>
      </c>
      <c r="E794" s="9" t="s">
        <v>37</v>
      </c>
      <c r="F794" s="9"/>
      <c r="G794" s="11"/>
      <c r="H794" s="9"/>
      <c r="I794" s="17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</row>
    <row r="795" spans="1:21" customFormat="1" x14ac:dyDescent="0.2">
      <c r="A795" s="53">
        <v>45540</v>
      </c>
      <c r="B795" s="9" t="s">
        <v>1484</v>
      </c>
      <c r="C795" s="10" t="s">
        <v>73</v>
      </c>
      <c r="D795" s="10" t="s">
        <v>77</v>
      </c>
      <c r="E795" s="9" t="s">
        <v>41</v>
      </c>
      <c r="F795" s="9"/>
      <c r="G795" s="11"/>
      <c r="H795" s="9"/>
      <c r="I795" s="17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</row>
    <row r="796" spans="1:21" customFormat="1" x14ac:dyDescent="0.2">
      <c r="A796" s="53">
        <v>45541</v>
      </c>
      <c r="B796" s="9" t="s">
        <v>1485</v>
      </c>
      <c r="C796" s="10" t="s">
        <v>73</v>
      </c>
      <c r="D796" s="10" t="s">
        <v>77</v>
      </c>
      <c r="E796" s="9" t="s">
        <v>41</v>
      </c>
      <c r="F796" s="9"/>
      <c r="G796" s="11"/>
      <c r="H796" s="9"/>
      <c r="I796" s="17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</row>
    <row r="797" spans="1:21" customFormat="1" x14ac:dyDescent="0.2">
      <c r="A797" s="59">
        <v>45541</v>
      </c>
      <c r="B797" s="13" t="s">
        <v>1486</v>
      </c>
      <c r="C797" s="32" t="s">
        <v>70</v>
      </c>
      <c r="D797" s="32" t="s">
        <v>77</v>
      </c>
      <c r="E797" s="13" t="s">
        <v>37</v>
      </c>
      <c r="F797" s="13"/>
      <c r="G797" s="40"/>
      <c r="H797" s="13"/>
      <c r="I797" s="19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</row>
    <row r="798" spans="1:21" x14ac:dyDescent="0.2">
      <c r="A798" s="53">
        <v>45541</v>
      </c>
      <c r="B798" s="9" t="s">
        <v>1487</v>
      </c>
      <c r="C798" s="10" t="s">
        <v>52</v>
      </c>
      <c r="D798" s="10" t="s">
        <v>69</v>
      </c>
      <c r="E798" s="9" t="s">
        <v>17</v>
      </c>
      <c r="F798" s="9"/>
      <c r="G798" s="11">
        <v>21</v>
      </c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</row>
    <row r="799" spans="1:21" customFormat="1" x14ac:dyDescent="0.2">
      <c r="A799" s="57">
        <v>45541</v>
      </c>
      <c r="B799" s="36" t="s">
        <v>1488</v>
      </c>
      <c r="C799" s="46" t="s">
        <v>56</v>
      </c>
      <c r="D799" s="46" t="s">
        <v>77</v>
      </c>
      <c r="E799" s="36" t="s">
        <v>39</v>
      </c>
      <c r="F799" s="36"/>
      <c r="G799" s="47">
        <v>6</v>
      </c>
      <c r="H799" s="36"/>
      <c r="I799" s="37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</row>
    <row r="800" spans="1:21" x14ac:dyDescent="0.2">
      <c r="A800" s="53">
        <v>45541</v>
      </c>
      <c r="B800" s="9" t="s">
        <v>1489</v>
      </c>
      <c r="C800" s="10" t="s">
        <v>43</v>
      </c>
      <c r="D800" s="10" t="s">
        <v>69</v>
      </c>
      <c r="E800" s="9" t="s">
        <v>26</v>
      </c>
      <c r="F800" s="9"/>
      <c r="G800" s="11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</row>
    <row r="801" spans="1:21" customFormat="1" x14ac:dyDescent="0.2">
      <c r="A801" s="58">
        <v>45541</v>
      </c>
      <c r="B801" s="6" t="s">
        <v>1475</v>
      </c>
      <c r="C801" s="42" t="s">
        <v>46</v>
      </c>
      <c r="D801" s="42" t="s">
        <v>64</v>
      </c>
      <c r="E801" s="6" t="s">
        <v>20</v>
      </c>
      <c r="F801" s="6"/>
      <c r="G801" s="45">
        <v>13</v>
      </c>
      <c r="H801" s="6"/>
      <c r="I801" s="20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</row>
    <row r="802" spans="1:21" customFormat="1" x14ac:dyDescent="0.2">
      <c r="A802" s="59">
        <v>45544</v>
      </c>
      <c r="B802" s="13" t="s">
        <v>1481</v>
      </c>
      <c r="C802" s="32" t="s">
        <v>45</v>
      </c>
      <c r="D802" s="32" t="s">
        <v>64</v>
      </c>
      <c r="E802" s="13" t="s">
        <v>39</v>
      </c>
      <c r="F802" s="13"/>
      <c r="G802" s="40">
        <v>13</v>
      </c>
      <c r="H802" s="13"/>
      <c r="I802" s="19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</row>
    <row r="803" spans="1:21" x14ac:dyDescent="0.2">
      <c r="A803" s="53">
        <v>45544</v>
      </c>
      <c r="B803" s="9" t="s">
        <v>1490</v>
      </c>
      <c r="C803" s="10" t="s">
        <v>42</v>
      </c>
      <c r="D803" s="10" t="s">
        <v>69</v>
      </c>
      <c r="E803" s="9" t="s">
        <v>26</v>
      </c>
      <c r="F803" s="9"/>
      <c r="G803" s="11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</row>
    <row r="804" spans="1:21" customFormat="1" x14ac:dyDescent="0.2">
      <c r="A804" s="58">
        <v>45545</v>
      </c>
      <c r="B804" s="6" t="s">
        <v>1491</v>
      </c>
      <c r="C804" s="42" t="s">
        <v>73</v>
      </c>
      <c r="D804" s="42" t="s">
        <v>77</v>
      </c>
      <c r="E804" s="6" t="s">
        <v>41</v>
      </c>
      <c r="F804" s="6"/>
      <c r="G804" s="45"/>
      <c r="H804" s="6"/>
      <c r="I804" s="20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</row>
    <row r="805" spans="1:21" customFormat="1" x14ac:dyDescent="0.2">
      <c r="A805" s="53">
        <v>45545</v>
      </c>
      <c r="B805" s="9" t="s">
        <v>1492</v>
      </c>
      <c r="C805" s="10" t="s">
        <v>79</v>
      </c>
      <c r="D805" s="10" t="s">
        <v>64</v>
      </c>
      <c r="E805" s="9" t="s">
        <v>20</v>
      </c>
      <c r="F805" s="9"/>
      <c r="G805" s="11">
        <v>9</v>
      </c>
      <c r="H805" s="9"/>
      <c r="I805" s="17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</row>
    <row r="806" spans="1:21" customFormat="1" x14ac:dyDescent="0.2">
      <c r="A806" s="59">
        <v>45546</v>
      </c>
      <c r="B806" s="13" t="s">
        <v>1493</v>
      </c>
      <c r="C806" s="32" t="s">
        <v>49</v>
      </c>
      <c r="D806" s="32" t="s">
        <v>77</v>
      </c>
      <c r="E806" s="13" t="s">
        <v>35</v>
      </c>
      <c r="F806" s="13"/>
      <c r="G806" s="40"/>
      <c r="H806" s="13"/>
      <c r="I806" s="19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</row>
    <row r="807" spans="1:21" x14ac:dyDescent="0.2">
      <c r="A807" s="53">
        <v>45546</v>
      </c>
      <c r="B807" s="9" t="s">
        <v>1494</v>
      </c>
      <c r="C807" s="10" t="s">
        <v>47</v>
      </c>
      <c r="D807" s="10" t="s">
        <v>69</v>
      </c>
      <c r="E807" s="9" t="s">
        <v>26</v>
      </c>
      <c r="F807" s="9"/>
      <c r="G807" s="11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</row>
    <row r="808" spans="1:21" customFormat="1" x14ac:dyDescent="0.2">
      <c r="A808" s="58">
        <v>45546</v>
      </c>
      <c r="B808" s="6" t="s">
        <v>1495</v>
      </c>
      <c r="C808" s="42" t="s">
        <v>49</v>
      </c>
      <c r="D808" s="42" t="s">
        <v>77</v>
      </c>
      <c r="E808" s="6" t="s">
        <v>41</v>
      </c>
      <c r="F808" s="6"/>
      <c r="G808" s="45"/>
      <c r="H808" s="6"/>
      <c r="I808" s="20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</row>
    <row r="809" spans="1:21" customFormat="1" x14ac:dyDescent="0.2">
      <c r="A809" s="53">
        <v>45546</v>
      </c>
      <c r="B809" s="9" t="s">
        <v>1496</v>
      </c>
      <c r="C809" s="10" t="s">
        <v>79</v>
      </c>
      <c r="D809" s="10" t="s">
        <v>64</v>
      </c>
      <c r="E809" s="9" t="s">
        <v>20</v>
      </c>
      <c r="F809" s="9"/>
      <c r="G809" s="11">
        <v>13</v>
      </c>
      <c r="H809" s="9"/>
      <c r="I809" s="17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</row>
    <row r="810" spans="1:21" customFormat="1" x14ac:dyDescent="0.2">
      <c r="A810" s="53">
        <v>45546</v>
      </c>
      <c r="B810" s="9" t="s">
        <v>1497</v>
      </c>
      <c r="C810" s="10" t="s">
        <v>50</v>
      </c>
      <c r="D810" s="10" t="s">
        <v>77</v>
      </c>
      <c r="E810" s="9" t="s">
        <v>39</v>
      </c>
      <c r="F810" s="9"/>
      <c r="G810" s="11">
        <v>4</v>
      </c>
      <c r="H810" s="9"/>
      <c r="I810" s="17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</row>
    <row r="811" spans="1:21" customFormat="1" x14ac:dyDescent="0.2">
      <c r="A811" s="53">
        <v>45547</v>
      </c>
      <c r="B811" s="9" t="s">
        <v>1498</v>
      </c>
      <c r="C811" s="10" t="s">
        <v>49</v>
      </c>
      <c r="D811" s="10" t="s">
        <v>77</v>
      </c>
      <c r="E811" s="9" t="s">
        <v>37</v>
      </c>
      <c r="F811" s="9"/>
      <c r="G811" s="11"/>
      <c r="H811" s="9"/>
      <c r="I811" s="17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</row>
    <row r="812" spans="1:21" customFormat="1" x14ac:dyDescent="0.2">
      <c r="A812" s="53">
        <v>45547</v>
      </c>
      <c r="B812" s="9" t="s">
        <v>1499</v>
      </c>
      <c r="C812" s="10" t="s">
        <v>73</v>
      </c>
      <c r="D812" s="10" t="s">
        <v>77</v>
      </c>
      <c r="E812" s="9" t="s">
        <v>41</v>
      </c>
      <c r="F812" s="9"/>
      <c r="G812" s="11"/>
      <c r="H812" s="9"/>
      <c r="I812" s="17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</row>
    <row r="813" spans="1:21" customFormat="1" x14ac:dyDescent="0.2">
      <c r="A813" s="53">
        <v>45547</v>
      </c>
      <c r="B813" s="9" t="s">
        <v>1496</v>
      </c>
      <c r="C813" s="10" t="s">
        <v>79</v>
      </c>
      <c r="D813" s="10" t="s">
        <v>64</v>
      </c>
      <c r="E813" s="9" t="s">
        <v>20</v>
      </c>
      <c r="F813" s="9"/>
      <c r="G813" s="11">
        <v>17</v>
      </c>
      <c r="H813" s="9"/>
      <c r="I813" s="17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</row>
    <row r="814" spans="1:21" customFormat="1" x14ac:dyDescent="0.2">
      <c r="A814" s="53">
        <v>45547</v>
      </c>
      <c r="B814" s="9" t="s">
        <v>1500</v>
      </c>
      <c r="C814" s="10" t="s">
        <v>62</v>
      </c>
      <c r="D814" s="10" t="s">
        <v>77</v>
      </c>
      <c r="E814" s="9" t="s">
        <v>39</v>
      </c>
      <c r="F814" s="9"/>
      <c r="G814" s="11">
        <v>3</v>
      </c>
      <c r="H814" s="9"/>
      <c r="I814" s="17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</row>
    <row r="815" spans="1:21" customFormat="1" x14ac:dyDescent="0.2">
      <c r="A815" s="53">
        <v>45548</v>
      </c>
      <c r="B815" s="9" t="s">
        <v>1501</v>
      </c>
      <c r="C815" s="10" t="s">
        <v>73</v>
      </c>
      <c r="D815" s="10" t="s">
        <v>77</v>
      </c>
      <c r="E815" s="9" t="s">
        <v>37</v>
      </c>
      <c r="F815" s="9"/>
      <c r="G815" s="11"/>
      <c r="H815" s="9"/>
      <c r="I815" s="17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</row>
    <row r="816" spans="1:21" customFormat="1" x14ac:dyDescent="0.2">
      <c r="A816" s="59">
        <v>41895</v>
      </c>
      <c r="B816" s="13" t="s">
        <v>1502</v>
      </c>
      <c r="C816" s="32" t="s">
        <v>62</v>
      </c>
      <c r="D816" s="32" t="s">
        <v>77</v>
      </c>
      <c r="E816" s="13" t="s">
        <v>39</v>
      </c>
      <c r="F816" s="13"/>
      <c r="G816" s="40">
        <v>9</v>
      </c>
      <c r="H816" s="13"/>
      <c r="I816" s="19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</row>
    <row r="817" spans="1:21" x14ac:dyDescent="0.2">
      <c r="A817" s="53">
        <v>45551</v>
      </c>
      <c r="B817" s="9" t="s">
        <v>1503</v>
      </c>
      <c r="C817" s="10" t="s">
        <v>42</v>
      </c>
      <c r="D817" s="10" t="s">
        <v>69</v>
      </c>
      <c r="E817" s="9" t="s">
        <v>1504</v>
      </c>
      <c r="F817" s="9"/>
      <c r="G817" s="11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</row>
    <row r="818" spans="1:21" customFormat="1" x14ac:dyDescent="0.2">
      <c r="A818" s="58">
        <v>45551</v>
      </c>
      <c r="B818" s="6" t="s">
        <v>1464</v>
      </c>
      <c r="C818" s="42" t="s">
        <v>45</v>
      </c>
      <c r="D818" s="42" t="s">
        <v>64</v>
      </c>
      <c r="E818" s="6" t="s">
        <v>39</v>
      </c>
      <c r="F818" s="6"/>
      <c r="G818" s="45">
        <v>10</v>
      </c>
      <c r="H818" s="6"/>
      <c r="I818" s="20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</row>
    <row r="819" spans="1:21" customFormat="1" x14ac:dyDescent="0.2">
      <c r="A819" s="53">
        <v>45551</v>
      </c>
      <c r="B819" s="9" t="s">
        <v>1505</v>
      </c>
      <c r="C819" s="10" t="s">
        <v>32</v>
      </c>
      <c r="D819" s="10" t="s">
        <v>77</v>
      </c>
      <c r="E819" s="9" t="s">
        <v>41</v>
      </c>
      <c r="F819" s="9"/>
      <c r="G819" s="11"/>
      <c r="H819" s="9"/>
      <c r="I819" s="17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</row>
    <row r="820" spans="1:21" customFormat="1" x14ac:dyDescent="0.2">
      <c r="A820" s="53">
        <v>45552</v>
      </c>
      <c r="B820" s="9" t="s">
        <v>1506</v>
      </c>
      <c r="C820" s="10" t="s">
        <v>72</v>
      </c>
      <c r="D820" s="10" t="s">
        <v>64</v>
      </c>
      <c r="E820" s="9" t="s">
        <v>39</v>
      </c>
      <c r="F820" s="9"/>
      <c r="G820" s="11">
        <v>9</v>
      </c>
      <c r="H820" s="9"/>
      <c r="I820" s="17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</row>
    <row r="821" spans="1:21" customFormat="1" x14ac:dyDescent="0.2">
      <c r="A821" s="53">
        <v>45553</v>
      </c>
      <c r="B821" s="9" t="s">
        <v>1507</v>
      </c>
      <c r="C821" s="10" t="s">
        <v>49</v>
      </c>
      <c r="D821" s="10" t="s">
        <v>77</v>
      </c>
      <c r="E821" s="9" t="s">
        <v>37</v>
      </c>
      <c r="F821" s="9"/>
      <c r="G821" s="11"/>
      <c r="H821" s="9"/>
      <c r="I821" s="17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</row>
    <row r="822" spans="1:21" customFormat="1" x14ac:dyDescent="0.2">
      <c r="A822" s="53">
        <v>45553</v>
      </c>
      <c r="B822" s="9" t="s">
        <v>1508</v>
      </c>
      <c r="C822" s="10" t="s">
        <v>66</v>
      </c>
      <c r="D822" s="10" t="s">
        <v>64</v>
      </c>
      <c r="E822" s="9" t="s">
        <v>39</v>
      </c>
      <c r="F822" s="9"/>
      <c r="G822" s="11">
        <v>7</v>
      </c>
      <c r="H822" s="9"/>
      <c r="I822" s="17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</row>
    <row r="823" spans="1:21" customFormat="1" x14ac:dyDescent="0.2">
      <c r="A823" s="53">
        <v>45554</v>
      </c>
      <c r="B823" s="9" t="s">
        <v>1509</v>
      </c>
      <c r="C823" s="10" t="s">
        <v>73</v>
      </c>
      <c r="D823" s="10" t="s">
        <v>77</v>
      </c>
      <c r="E823" s="9" t="s">
        <v>41</v>
      </c>
      <c r="F823" s="9"/>
      <c r="G823" s="11"/>
      <c r="H823" s="9"/>
      <c r="I823" s="17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</row>
    <row r="824" spans="1:21" customFormat="1" x14ac:dyDescent="0.2">
      <c r="A824" s="53">
        <v>45554</v>
      </c>
      <c r="B824" s="9" t="s">
        <v>1488</v>
      </c>
      <c r="C824" s="10" t="s">
        <v>56</v>
      </c>
      <c r="D824" s="10" t="s">
        <v>77</v>
      </c>
      <c r="E824" s="9" t="s">
        <v>39</v>
      </c>
      <c r="F824" s="9"/>
      <c r="G824" s="11">
        <v>9</v>
      </c>
      <c r="H824" s="9"/>
      <c r="I824" s="17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</row>
    <row r="825" spans="1:21" customFormat="1" x14ac:dyDescent="0.2">
      <c r="A825" s="59">
        <v>45554</v>
      </c>
      <c r="B825" s="13" t="s">
        <v>1484</v>
      </c>
      <c r="C825" s="32" t="s">
        <v>73</v>
      </c>
      <c r="D825" s="32" t="s">
        <v>77</v>
      </c>
      <c r="E825" s="13" t="s">
        <v>41</v>
      </c>
      <c r="F825" s="13"/>
      <c r="G825" s="40"/>
      <c r="H825" s="13"/>
      <c r="I825" s="19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</row>
    <row r="826" spans="1:21" x14ac:dyDescent="0.2">
      <c r="A826" s="53">
        <v>45554</v>
      </c>
      <c r="B826" s="9" t="s">
        <v>1510</v>
      </c>
      <c r="C826" s="10" t="s">
        <v>52</v>
      </c>
      <c r="D826" s="10" t="s">
        <v>69</v>
      </c>
      <c r="E826" s="9" t="s">
        <v>17</v>
      </c>
      <c r="F826" s="9"/>
      <c r="G826" s="11">
        <v>12</v>
      </c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</row>
    <row r="827" spans="1:21" customFormat="1" x14ac:dyDescent="0.2">
      <c r="A827" s="58">
        <v>45555</v>
      </c>
      <c r="B827" s="6" t="s">
        <v>1511</v>
      </c>
      <c r="C827" s="42" t="s">
        <v>70</v>
      </c>
      <c r="D827" s="42" t="s">
        <v>77</v>
      </c>
      <c r="E827" s="6" t="s">
        <v>37</v>
      </c>
      <c r="F827" s="6"/>
      <c r="G827" s="45"/>
      <c r="H827" s="6"/>
      <c r="I827" s="20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</row>
    <row r="828" spans="1:21" customFormat="1" x14ac:dyDescent="0.2">
      <c r="A828" s="59">
        <v>45555</v>
      </c>
      <c r="B828" s="13" t="s">
        <v>1485</v>
      </c>
      <c r="C828" s="32" t="s">
        <v>73</v>
      </c>
      <c r="D828" s="32" t="s">
        <v>77</v>
      </c>
      <c r="E828" s="13" t="s">
        <v>41</v>
      </c>
      <c r="F828" s="13"/>
      <c r="G828" s="40"/>
      <c r="H828" s="13"/>
      <c r="I828" s="19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</row>
    <row r="829" spans="1:21" x14ac:dyDescent="0.2">
      <c r="A829" s="53">
        <v>45558</v>
      </c>
      <c r="B829" s="9" t="s">
        <v>1512</v>
      </c>
      <c r="C829" s="10" t="s">
        <v>52</v>
      </c>
      <c r="D829" s="10" t="s">
        <v>69</v>
      </c>
      <c r="E829" s="9" t="s">
        <v>17</v>
      </c>
      <c r="F829" s="9"/>
      <c r="G829" s="11">
        <v>20</v>
      </c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</row>
    <row r="830" spans="1:21" x14ac:dyDescent="0.2">
      <c r="A830" s="53">
        <v>45558</v>
      </c>
      <c r="B830" s="9" t="s">
        <v>1490</v>
      </c>
      <c r="C830" s="10" t="s">
        <v>42</v>
      </c>
      <c r="D830" s="10" t="s">
        <v>69</v>
      </c>
      <c r="E830" s="9" t="s">
        <v>26</v>
      </c>
      <c r="F830" s="9"/>
      <c r="G830" s="11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</row>
    <row r="831" spans="1:21" customFormat="1" x14ac:dyDescent="0.2">
      <c r="A831" s="57">
        <v>45558</v>
      </c>
      <c r="B831" s="36" t="s">
        <v>1513</v>
      </c>
      <c r="C831" s="46" t="s">
        <v>58</v>
      </c>
      <c r="D831" s="46" t="s">
        <v>64</v>
      </c>
      <c r="E831" s="36" t="s">
        <v>23</v>
      </c>
      <c r="F831" s="36"/>
      <c r="G831" s="47"/>
      <c r="H831" s="36"/>
      <c r="I831" s="37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</row>
    <row r="832" spans="1:21" x14ac:dyDescent="0.2">
      <c r="A832" s="53">
        <v>45559</v>
      </c>
      <c r="B832" s="9" t="s">
        <v>1514</v>
      </c>
      <c r="C832" s="10" t="s">
        <v>52</v>
      </c>
      <c r="D832" s="10" t="s">
        <v>69</v>
      </c>
      <c r="E832" s="9" t="s">
        <v>17</v>
      </c>
      <c r="F832" s="9"/>
      <c r="G832" s="11">
        <v>15</v>
      </c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</row>
    <row r="833" spans="1:21" x14ac:dyDescent="0.2">
      <c r="A833" s="53">
        <v>45560</v>
      </c>
      <c r="B833" s="9" t="s">
        <v>1515</v>
      </c>
      <c r="C833" s="10" t="s">
        <v>75</v>
      </c>
      <c r="D833" s="10" t="s">
        <v>69</v>
      </c>
      <c r="E833" s="9" t="s">
        <v>26</v>
      </c>
      <c r="F833" s="9"/>
      <c r="G833" s="11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</row>
    <row r="834" spans="1:21" x14ac:dyDescent="0.2">
      <c r="A834" s="53">
        <v>45561</v>
      </c>
      <c r="B834" s="9" t="s">
        <v>1516</v>
      </c>
      <c r="C834" s="10" t="s">
        <v>47</v>
      </c>
      <c r="D834" s="10" t="s">
        <v>69</v>
      </c>
      <c r="E834" s="9" t="s">
        <v>26</v>
      </c>
      <c r="F834" s="9"/>
      <c r="G834" s="11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</row>
    <row r="835" spans="1:21" customFormat="1" x14ac:dyDescent="0.2">
      <c r="A835" s="58">
        <v>45560</v>
      </c>
      <c r="B835" s="6" t="s">
        <v>1491</v>
      </c>
      <c r="C835" s="42" t="s">
        <v>73</v>
      </c>
      <c r="D835" s="42" t="s">
        <v>77</v>
      </c>
      <c r="E835" s="6" t="s">
        <v>41</v>
      </c>
      <c r="F835" s="6"/>
      <c r="G835" s="45"/>
      <c r="H835" s="6"/>
      <c r="I835" s="20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</row>
    <row r="836" spans="1:21" customFormat="1" x14ac:dyDescent="0.2">
      <c r="A836" s="59">
        <v>45560</v>
      </c>
      <c r="B836" s="13" t="s">
        <v>1517</v>
      </c>
      <c r="C836" s="32" t="s">
        <v>71</v>
      </c>
      <c r="D836" s="32" t="s">
        <v>64</v>
      </c>
      <c r="E836" s="13" t="s">
        <v>35</v>
      </c>
      <c r="F836" s="13"/>
      <c r="G836" s="40"/>
      <c r="H836" s="13"/>
      <c r="I836" s="19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</row>
    <row r="837" spans="1:21" x14ac:dyDescent="0.2">
      <c r="A837" s="53">
        <v>45560</v>
      </c>
      <c r="B837" s="9" t="s">
        <v>1518</v>
      </c>
      <c r="C837" s="10" t="s">
        <v>52</v>
      </c>
      <c r="D837" s="10" t="s">
        <v>69</v>
      </c>
      <c r="E837" s="9" t="s">
        <v>17</v>
      </c>
      <c r="F837" s="9"/>
      <c r="G837" s="11">
        <v>4</v>
      </c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</row>
    <row r="838" spans="1:21" customFormat="1" x14ac:dyDescent="0.2">
      <c r="A838" s="58">
        <v>45560</v>
      </c>
      <c r="B838" s="6" t="s">
        <v>1519</v>
      </c>
      <c r="C838" s="42" t="s">
        <v>50</v>
      </c>
      <c r="D838" s="42" t="s">
        <v>77</v>
      </c>
      <c r="E838" s="6" t="s">
        <v>39</v>
      </c>
      <c r="F838" s="6"/>
      <c r="G838" s="45">
        <v>7</v>
      </c>
      <c r="H838" s="6"/>
      <c r="I838" s="20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</row>
    <row r="839" spans="1:21" customFormat="1" x14ac:dyDescent="0.2">
      <c r="A839" s="59">
        <v>45561</v>
      </c>
      <c r="B839" s="13" t="s">
        <v>1461</v>
      </c>
      <c r="C839" s="32" t="s">
        <v>66</v>
      </c>
      <c r="D839" s="32" t="s">
        <v>64</v>
      </c>
      <c r="E839" s="13" t="s">
        <v>39</v>
      </c>
      <c r="F839" s="13"/>
      <c r="G839" s="40">
        <v>1</v>
      </c>
      <c r="H839" s="13"/>
      <c r="I839" s="19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</row>
    <row r="840" spans="1:21" x14ac:dyDescent="0.2">
      <c r="A840" s="53">
        <v>45561</v>
      </c>
      <c r="B840" s="9" t="s">
        <v>1516</v>
      </c>
      <c r="C840" s="10" t="s">
        <v>47</v>
      </c>
      <c r="D840" s="10" t="s">
        <v>69</v>
      </c>
      <c r="E840" s="9" t="s">
        <v>26</v>
      </c>
      <c r="F840" s="9"/>
      <c r="G840" s="11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</row>
    <row r="841" spans="1:21" customFormat="1" x14ac:dyDescent="0.2">
      <c r="A841" s="58">
        <v>45562</v>
      </c>
      <c r="B841" s="6" t="s">
        <v>1520</v>
      </c>
      <c r="C841" s="42" t="s">
        <v>73</v>
      </c>
      <c r="D841" s="42" t="s">
        <v>77</v>
      </c>
      <c r="E841" s="6" t="s">
        <v>41</v>
      </c>
      <c r="F841" s="6"/>
      <c r="G841" s="45"/>
      <c r="H841" s="6"/>
      <c r="I841" s="20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</row>
    <row r="842" spans="1:21" customFormat="1" x14ac:dyDescent="0.2">
      <c r="A842" s="53">
        <v>45562</v>
      </c>
      <c r="B842" s="9" t="s">
        <v>1521</v>
      </c>
      <c r="C842" s="10" t="s">
        <v>71</v>
      </c>
      <c r="D842" s="10" t="s">
        <v>64</v>
      </c>
      <c r="E842" s="9" t="s">
        <v>23</v>
      </c>
      <c r="F842" s="9"/>
      <c r="G842" s="11"/>
      <c r="H842" s="9"/>
      <c r="I842" s="17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</row>
    <row r="843" spans="1:21" customFormat="1" x14ac:dyDescent="0.2">
      <c r="A843" s="53">
        <v>45563</v>
      </c>
      <c r="B843" s="9" t="s">
        <v>1522</v>
      </c>
      <c r="C843" s="10"/>
      <c r="D843" s="10" t="s">
        <v>59</v>
      </c>
      <c r="E843" s="9" t="s">
        <v>29</v>
      </c>
      <c r="F843" s="9"/>
      <c r="G843" s="11">
        <v>11</v>
      </c>
      <c r="H843" s="9"/>
      <c r="I843" s="17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</row>
    <row r="844" spans="1:21" customFormat="1" x14ac:dyDescent="0.2">
      <c r="A844" s="59">
        <v>45565</v>
      </c>
      <c r="B844" s="13" t="s">
        <v>1523</v>
      </c>
      <c r="C844" s="32" t="s">
        <v>44</v>
      </c>
      <c r="D844" s="32" t="s">
        <v>59</v>
      </c>
      <c r="E844" s="13" t="s">
        <v>29</v>
      </c>
      <c r="F844" s="13"/>
      <c r="G844" s="40">
        <v>7</v>
      </c>
      <c r="H844" s="13"/>
      <c r="I844" s="19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</row>
    <row r="845" spans="1:21" x14ac:dyDescent="0.2">
      <c r="A845" s="53">
        <v>45565</v>
      </c>
      <c r="B845" s="9" t="s">
        <v>1512</v>
      </c>
      <c r="C845" s="10" t="s">
        <v>52</v>
      </c>
      <c r="D845" s="10" t="s">
        <v>69</v>
      </c>
      <c r="E845" s="9" t="s">
        <v>17</v>
      </c>
      <c r="F845" s="9"/>
      <c r="G845" s="11">
        <v>22</v>
      </c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</row>
    <row r="846" spans="1:21" x14ac:dyDescent="0.2">
      <c r="A846" s="53">
        <v>45566</v>
      </c>
      <c r="B846" s="9" t="s">
        <v>1524</v>
      </c>
      <c r="C846" s="10" t="s">
        <v>47</v>
      </c>
      <c r="D846" s="10" t="s">
        <v>69</v>
      </c>
      <c r="E846" s="9" t="s">
        <v>26</v>
      </c>
      <c r="F846" s="9"/>
      <c r="G846" s="11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</row>
    <row r="847" spans="1:21" customFormat="1" x14ac:dyDescent="0.2">
      <c r="A847" s="58">
        <v>45566</v>
      </c>
      <c r="B847" s="6" t="s">
        <v>1480</v>
      </c>
      <c r="C847" s="42" t="s">
        <v>73</v>
      </c>
      <c r="D847" s="42" t="s">
        <v>77</v>
      </c>
      <c r="E847" s="6" t="s">
        <v>37</v>
      </c>
      <c r="F847" s="6"/>
      <c r="G847" s="45"/>
      <c r="H847" s="6"/>
      <c r="I847" s="20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</row>
    <row r="848" spans="1:21" customFormat="1" x14ac:dyDescent="0.2">
      <c r="A848" s="59">
        <v>45566</v>
      </c>
      <c r="B848" s="13" t="s">
        <v>1479</v>
      </c>
      <c r="C848" s="32" t="s">
        <v>32</v>
      </c>
      <c r="D848" s="32" t="s">
        <v>77</v>
      </c>
      <c r="E848" s="13" t="s">
        <v>41</v>
      </c>
      <c r="F848" s="13"/>
      <c r="G848" s="40"/>
      <c r="H848" s="13"/>
      <c r="I848" s="19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</row>
    <row r="849" spans="1:21" x14ac:dyDescent="0.2">
      <c r="A849" s="53">
        <v>45566</v>
      </c>
      <c r="B849" s="9" t="s">
        <v>1525</v>
      </c>
      <c r="C849" s="10"/>
      <c r="D849" s="10" t="s">
        <v>69</v>
      </c>
      <c r="E849" s="9" t="s">
        <v>17</v>
      </c>
      <c r="F849" s="9"/>
      <c r="G849" s="11">
        <v>14</v>
      </c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</row>
    <row r="850" spans="1:21" customFormat="1" x14ac:dyDescent="0.2">
      <c r="A850" s="58">
        <v>45566</v>
      </c>
      <c r="B850" s="6" t="s">
        <v>1526</v>
      </c>
      <c r="C850" s="42" t="s">
        <v>27</v>
      </c>
      <c r="D850" s="42" t="s">
        <v>59</v>
      </c>
      <c r="E850" s="6" t="s">
        <v>33</v>
      </c>
      <c r="F850" s="6"/>
      <c r="G850" s="45"/>
      <c r="H850" s="6"/>
      <c r="I850" s="20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</row>
    <row r="851" spans="1:21" customFormat="1" x14ac:dyDescent="0.2">
      <c r="A851" s="53">
        <v>45567</v>
      </c>
      <c r="B851" s="9" t="s">
        <v>1527</v>
      </c>
      <c r="C851" s="10" t="s">
        <v>68</v>
      </c>
      <c r="D851" s="10" t="s">
        <v>59</v>
      </c>
      <c r="E851" s="9" t="s">
        <v>33</v>
      </c>
      <c r="F851" s="9"/>
      <c r="G851" s="11"/>
      <c r="H851" s="9"/>
      <c r="I851" s="17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</row>
    <row r="852" spans="1:21" customFormat="1" x14ac:dyDescent="0.2">
      <c r="A852" s="53">
        <v>45567</v>
      </c>
      <c r="B852" s="9" t="s">
        <v>1528</v>
      </c>
      <c r="C852" s="10" t="s">
        <v>30</v>
      </c>
      <c r="D852" s="10" t="s">
        <v>59</v>
      </c>
      <c r="E852" s="9" t="s">
        <v>29</v>
      </c>
      <c r="F852" s="9"/>
      <c r="G852" s="11">
        <v>5</v>
      </c>
      <c r="H852" s="9"/>
      <c r="I852" s="17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</row>
    <row r="853" spans="1:21" customFormat="1" x14ac:dyDescent="0.2">
      <c r="A853" s="59">
        <v>45567</v>
      </c>
      <c r="B853" s="13" t="s">
        <v>1483</v>
      </c>
      <c r="C853" s="32" t="s">
        <v>49</v>
      </c>
      <c r="D853" s="32" t="s">
        <v>77</v>
      </c>
      <c r="E853" s="13" t="s">
        <v>37</v>
      </c>
      <c r="F853" s="13"/>
      <c r="G853" s="40"/>
      <c r="H853" s="13"/>
      <c r="I853" s="19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</row>
    <row r="854" spans="1:21" x14ac:dyDescent="0.2">
      <c r="A854" s="53">
        <v>45567</v>
      </c>
      <c r="B854" s="9" t="s">
        <v>1529</v>
      </c>
      <c r="C854" s="10" t="s">
        <v>47</v>
      </c>
      <c r="D854" s="10" t="s">
        <v>69</v>
      </c>
      <c r="E854" s="9" t="s">
        <v>26</v>
      </c>
      <c r="F854" s="9"/>
      <c r="G854" s="11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</row>
    <row r="855" spans="1:21" customFormat="1" x14ac:dyDescent="0.2">
      <c r="A855" s="57">
        <v>45567</v>
      </c>
      <c r="B855" s="36" t="s">
        <v>1482</v>
      </c>
      <c r="C855" s="46" t="s">
        <v>73</v>
      </c>
      <c r="D855" s="46" t="s">
        <v>77</v>
      </c>
      <c r="E855" s="36" t="s">
        <v>41</v>
      </c>
      <c r="F855" s="36"/>
      <c r="G855" s="47"/>
      <c r="H855" s="36"/>
      <c r="I855" s="37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</row>
    <row r="856" spans="1:21" x14ac:dyDescent="0.2">
      <c r="A856" s="53">
        <v>45568</v>
      </c>
      <c r="B856" s="9" t="s">
        <v>1530</v>
      </c>
      <c r="C856" s="10" t="s">
        <v>36</v>
      </c>
      <c r="D856" s="10" t="s">
        <v>69</v>
      </c>
      <c r="E856" s="9" t="s">
        <v>26</v>
      </c>
      <c r="F856" s="9"/>
      <c r="G856" s="11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</row>
    <row r="857" spans="1:21" customFormat="1" x14ac:dyDescent="0.2">
      <c r="A857" s="58">
        <v>45568</v>
      </c>
      <c r="B857" s="6" t="s">
        <v>1484</v>
      </c>
      <c r="C857" s="42" t="s">
        <v>73</v>
      </c>
      <c r="D857" s="42" t="s">
        <v>77</v>
      </c>
      <c r="E857" s="6" t="s">
        <v>41</v>
      </c>
      <c r="F857" s="6"/>
      <c r="G857" s="45"/>
      <c r="H857" s="6"/>
      <c r="I857" s="20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</row>
    <row r="858" spans="1:21" customFormat="1" x14ac:dyDescent="0.2">
      <c r="A858" s="53">
        <v>45568</v>
      </c>
      <c r="B858" s="9" t="s">
        <v>1531</v>
      </c>
      <c r="C858" s="9" t="s">
        <v>978</v>
      </c>
      <c r="D858" s="10" t="s">
        <v>64</v>
      </c>
      <c r="E858" s="9" t="s">
        <v>20</v>
      </c>
      <c r="F858" s="9"/>
      <c r="G858" s="11">
        <v>26</v>
      </c>
      <c r="H858" s="9"/>
      <c r="I858" s="17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</row>
    <row r="859" spans="1:21" customFormat="1" x14ac:dyDescent="0.2">
      <c r="A859" s="53">
        <v>45569</v>
      </c>
      <c r="B859" s="9" t="s">
        <v>1485</v>
      </c>
      <c r="C859" s="10" t="s">
        <v>73</v>
      </c>
      <c r="D859" s="10" t="s">
        <v>77</v>
      </c>
      <c r="E859" s="9" t="s">
        <v>41</v>
      </c>
      <c r="F859" s="9"/>
      <c r="G859" s="11"/>
      <c r="H859" s="9"/>
      <c r="I859" s="17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</row>
    <row r="860" spans="1:21" customFormat="1" x14ac:dyDescent="0.2">
      <c r="A860" s="53">
        <v>45569</v>
      </c>
      <c r="B860" s="9" t="s">
        <v>1486</v>
      </c>
      <c r="C860" s="10" t="s">
        <v>70</v>
      </c>
      <c r="D860" s="10" t="s">
        <v>77</v>
      </c>
      <c r="E860" s="9" t="s">
        <v>37</v>
      </c>
      <c r="F860" s="9"/>
      <c r="G860" s="11"/>
      <c r="H860" s="9"/>
      <c r="I860" s="17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</row>
    <row r="861" spans="1:21" customFormat="1" x14ac:dyDescent="0.2">
      <c r="A861" s="53">
        <v>45569</v>
      </c>
      <c r="B861" s="9" t="s">
        <v>1532</v>
      </c>
      <c r="C861" s="10" t="s">
        <v>54</v>
      </c>
      <c r="D861" s="10" t="s">
        <v>64</v>
      </c>
      <c r="E861" s="9" t="s">
        <v>20</v>
      </c>
      <c r="F861" s="9"/>
      <c r="G861" s="11">
        <v>21</v>
      </c>
      <c r="H861" s="9"/>
      <c r="I861" s="17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</row>
    <row r="862" spans="1:21" customFormat="1" x14ac:dyDescent="0.2">
      <c r="A862" s="53">
        <v>45569</v>
      </c>
      <c r="B862" s="9" t="s">
        <v>1513</v>
      </c>
      <c r="C862" s="10" t="s">
        <v>58</v>
      </c>
      <c r="D862" s="10" t="s">
        <v>64</v>
      </c>
      <c r="E862" s="9" t="s">
        <v>23</v>
      </c>
      <c r="F862" s="9"/>
      <c r="G862" s="11"/>
      <c r="H862" s="9"/>
      <c r="I862" s="17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</row>
    <row r="863" spans="1:21" customFormat="1" x14ac:dyDescent="0.2">
      <c r="A863" s="59">
        <v>45572</v>
      </c>
      <c r="B863" s="13" t="s">
        <v>1533</v>
      </c>
      <c r="C863" s="32" t="s">
        <v>79</v>
      </c>
      <c r="D863" s="32" t="s">
        <v>64</v>
      </c>
      <c r="E863" s="13" t="s">
        <v>20</v>
      </c>
      <c r="F863" s="13"/>
      <c r="G863" s="40">
        <v>17</v>
      </c>
      <c r="H863" s="13"/>
      <c r="I863" s="19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</row>
    <row r="864" spans="1:21" x14ac:dyDescent="0.2">
      <c r="A864" s="53">
        <v>45572</v>
      </c>
      <c r="B864" s="9" t="s">
        <v>1490</v>
      </c>
      <c r="C864" s="10" t="s">
        <v>42</v>
      </c>
      <c r="D864" s="10" t="s">
        <v>69</v>
      </c>
      <c r="E864" s="9" t="s">
        <v>26</v>
      </c>
      <c r="F864" s="9"/>
      <c r="G864" s="11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</row>
    <row r="865" spans="1:21" customFormat="1" x14ac:dyDescent="0.2">
      <c r="A865" s="58">
        <v>45572</v>
      </c>
      <c r="B865" s="6" t="s">
        <v>1534</v>
      </c>
      <c r="C865" s="42" t="s">
        <v>58</v>
      </c>
      <c r="D865" s="42" t="s">
        <v>64</v>
      </c>
      <c r="E865" s="6" t="s">
        <v>23</v>
      </c>
      <c r="F865" s="6"/>
      <c r="G865" s="45"/>
      <c r="H865" s="6"/>
      <c r="I865" s="20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</row>
    <row r="866" spans="1:21" customFormat="1" x14ac:dyDescent="0.2">
      <c r="A866" s="53">
        <v>45573</v>
      </c>
      <c r="B866" s="9" t="s">
        <v>1535</v>
      </c>
      <c r="C866" s="10" t="s">
        <v>68</v>
      </c>
      <c r="D866" s="10" t="s">
        <v>59</v>
      </c>
      <c r="E866" s="9" t="s">
        <v>33</v>
      </c>
      <c r="F866" s="9"/>
      <c r="G866" s="11"/>
      <c r="H866" s="9"/>
      <c r="I866" s="17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</row>
    <row r="867" spans="1:21" customFormat="1" x14ac:dyDescent="0.2">
      <c r="A867" s="53">
        <v>45573</v>
      </c>
      <c r="B867" s="9" t="s">
        <v>1536</v>
      </c>
      <c r="C867" s="10" t="s">
        <v>67</v>
      </c>
      <c r="D867" s="10" t="s">
        <v>77</v>
      </c>
      <c r="E867" s="9" t="s">
        <v>37</v>
      </c>
      <c r="F867" s="9"/>
      <c r="G867" s="11"/>
      <c r="H867" s="9"/>
      <c r="I867" s="17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</row>
    <row r="868" spans="1:21" customFormat="1" x14ac:dyDescent="0.2">
      <c r="A868" s="53">
        <v>45573</v>
      </c>
      <c r="B868" s="9" t="s">
        <v>1537</v>
      </c>
      <c r="C868" s="10" t="s">
        <v>67</v>
      </c>
      <c r="D868" s="10" t="s">
        <v>77</v>
      </c>
      <c r="E868" s="9" t="s">
        <v>37</v>
      </c>
      <c r="F868" s="9"/>
      <c r="G868" s="11"/>
      <c r="H868" s="9"/>
      <c r="I868" s="17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</row>
    <row r="869" spans="1:21" customFormat="1" x14ac:dyDescent="0.2">
      <c r="A869" s="59">
        <v>45573</v>
      </c>
      <c r="B869" s="13" t="s">
        <v>1538</v>
      </c>
      <c r="C869" s="32" t="s">
        <v>30</v>
      </c>
      <c r="D869" s="32" t="s">
        <v>59</v>
      </c>
      <c r="E869" s="13" t="s">
        <v>29</v>
      </c>
      <c r="F869" s="13"/>
      <c r="G869" s="40">
        <v>14</v>
      </c>
      <c r="H869" s="13"/>
      <c r="I869" s="19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</row>
    <row r="870" spans="1:21" x14ac:dyDescent="0.2">
      <c r="A870" s="53">
        <v>45573</v>
      </c>
      <c r="B870" s="9" t="s">
        <v>1539</v>
      </c>
      <c r="C870" s="10" t="s">
        <v>42</v>
      </c>
      <c r="D870" s="10" t="s">
        <v>69</v>
      </c>
      <c r="E870" s="9" t="s">
        <v>26</v>
      </c>
      <c r="F870" s="9"/>
      <c r="G870" s="11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</row>
    <row r="871" spans="1:21" customFormat="1" x14ac:dyDescent="0.2">
      <c r="A871" s="58">
        <v>45574</v>
      </c>
      <c r="B871" s="6" t="s">
        <v>1495</v>
      </c>
      <c r="C871" s="42" t="s">
        <v>49</v>
      </c>
      <c r="D871" s="42" t="s">
        <v>77</v>
      </c>
      <c r="E871" s="6" t="s">
        <v>41</v>
      </c>
      <c r="F871" s="6"/>
      <c r="G871" s="45"/>
      <c r="H871" s="6"/>
      <c r="I871" s="20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</row>
    <row r="872" spans="1:21" customFormat="1" x14ac:dyDescent="0.2">
      <c r="A872" s="59">
        <v>45574</v>
      </c>
      <c r="B872" s="13" t="s">
        <v>1493</v>
      </c>
      <c r="C872" s="32" t="s">
        <v>49</v>
      </c>
      <c r="D872" s="32" t="s">
        <v>77</v>
      </c>
      <c r="E872" s="13" t="s">
        <v>35</v>
      </c>
      <c r="F872" s="13"/>
      <c r="G872" s="40"/>
      <c r="H872" s="13"/>
      <c r="I872" s="19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</row>
    <row r="873" spans="1:21" x14ac:dyDescent="0.2">
      <c r="A873" s="53">
        <v>45574</v>
      </c>
      <c r="B873" s="9" t="s">
        <v>1540</v>
      </c>
      <c r="C873" s="10" t="s">
        <v>47</v>
      </c>
      <c r="D873" s="10" t="s">
        <v>69</v>
      </c>
      <c r="E873" s="9" t="s">
        <v>26</v>
      </c>
      <c r="F873" s="9"/>
      <c r="G873" s="11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</row>
    <row r="874" spans="1:21" customFormat="1" x14ac:dyDescent="0.2">
      <c r="A874" s="58">
        <v>45574</v>
      </c>
      <c r="B874" s="6" t="s">
        <v>1491</v>
      </c>
      <c r="C874" s="42" t="s">
        <v>73</v>
      </c>
      <c r="D874" s="42" t="s">
        <v>77</v>
      </c>
      <c r="E874" s="6" t="s">
        <v>41</v>
      </c>
      <c r="F874" s="6"/>
      <c r="G874" s="45"/>
      <c r="H874" s="6"/>
      <c r="I874" s="20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</row>
    <row r="875" spans="1:21" customFormat="1" x14ac:dyDescent="0.2">
      <c r="A875" s="53">
        <v>45574</v>
      </c>
      <c r="B875" s="9" t="s">
        <v>1541</v>
      </c>
      <c r="C875" s="10" t="s">
        <v>58</v>
      </c>
      <c r="D875" s="10" t="s">
        <v>64</v>
      </c>
      <c r="E875" s="9" t="s">
        <v>23</v>
      </c>
      <c r="F875" s="9"/>
      <c r="G875" s="11"/>
      <c r="H875" s="9"/>
      <c r="I875" s="17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</row>
    <row r="876" spans="1:21" customFormat="1" x14ac:dyDescent="0.2">
      <c r="A876" s="59">
        <v>45574</v>
      </c>
      <c r="B876" s="13" t="s">
        <v>1542</v>
      </c>
      <c r="C876" s="32" t="s">
        <v>50</v>
      </c>
      <c r="D876" s="32" t="s">
        <v>77</v>
      </c>
      <c r="E876" s="13" t="s">
        <v>39</v>
      </c>
      <c r="F876" s="13"/>
      <c r="G876" s="40">
        <v>11</v>
      </c>
      <c r="H876" s="13"/>
      <c r="I876" s="19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</row>
    <row r="877" spans="1:21" x14ac:dyDescent="0.2">
      <c r="A877" s="53">
        <v>45575</v>
      </c>
      <c r="B877" s="9" t="s">
        <v>1543</v>
      </c>
      <c r="C877" s="10" t="s">
        <v>38</v>
      </c>
      <c r="D877" s="10" t="s">
        <v>69</v>
      </c>
      <c r="E877" s="9" t="s">
        <v>26</v>
      </c>
      <c r="F877" s="9"/>
      <c r="G877" s="11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</row>
    <row r="878" spans="1:21" customFormat="1" x14ac:dyDescent="0.2">
      <c r="A878" s="58">
        <v>45575</v>
      </c>
      <c r="B878" s="6" t="s">
        <v>1498</v>
      </c>
      <c r="C878" s="42" t="s">
        <v>49</v>
      </c>
      <c r="D878" s="42" t="s">
        <v>77</v>
      </c>
      <c r="E878" s="6" t="s">
        <v>37</v>
      </c>
      <c r="F878" s="6"/>
      <c r="G878" s="45"/>
      <c r="H878" s="6"/>
      <c r="I878" s="20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</row>
    <row r="879" spans="1:21" customFormat="1" x14ac:dyDescent="0.2">
      <c r="A879" s="53">
        <v>45575</v>
      </c>
      <c r="B879" s="9" t="s">
        <v>1544</v>
      </c>
      <c r="C879" s="10" t="s">
        <v>71</v>
      </c>
      <c r="D879" s="10" t="s">
        <v>64</v>
      </c>
      <c r="E879" s="9" t="s">
        <v>23</v>
      </c>
      <c r="F879" s="9"/>
      <c r="G879" s="11"/>
      <c r="H879" s="9"/>
      <c r="I879" s="17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</row>
    <row r="880" spans="1:21" customFormat="1" x14ac:dyDescent="0.2">
      <c r="A880" s="59">
        <v>45575</v>
      </c>
      <c r="B880" s="13" t="s">
        <v>1545</v>
      </c>
      <c r="C880" s="32" t="s">
        <v>71</v>
      </c>
      <c r="D880" s="32" t="s">
        <v>64</v>
      </c>
      <c r="E880" s="13" t="s">
        <v>1546</v>
      </c>
      <c r="F880" s="13"/>
      <c r="G880" s="40"/>
      <c r="H880" s="13"/>
      <c r="I880" s="19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</row>
    <row r="881" spans="1:21" x14ac:dyDescent="0.2">
      <c r="A881" s="53">
        <v>45576</v>
      </c>
      <c r="B881" s="9" t="s">
        <v>1547</v>
      </c>
      <c r="C881" s="10" t="s">
        <v>60</v>
      </c>
      <c r="D881" s="10" t="s">
        <v>69</v>
      </c>
      <c r="E881" s="9" t="s">
        <v>26</v>
      </c>
      <c r="F881" s="9"/>
      <c r="G881" s="11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</row>
    <row r="882" spans="1:21" customFormat="1" x14ac:dyDescent="0.2">
      <c r="A882" s="58">
        <v>45576</v>
      </c>
      <c r="B882" s="6" t="s">
        <v>1548</v>
      </c>
      <c r="C882" s="42" t="s">
        <v>45</v>
      </c>
      <c r="D882" s="42" t="s">
        <v>77</v>
      </c>
      <c r="E882" s="6" t="s">
        <v>39</v>
      </c>
      <c r="F882" s="6"/>
      <c r="G882" s="45">
        <v>8</v>
      </c>
      <c r="H882" s="6"/>
      <c r="I882" s="20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</row>
    <row r="883" spans="1:21" customFormat="1" x14ac:dyDescent="0.2">
      <c r="A883" s="53">
        <v>45576</v>
      </c>
      <c r="B883" s="9" t="s">
        <v>1549</v>
      </c>
      <c r="C883" s="10" t="s">
        <v>46</v>
      </c>
      <c r="D883" s="10" t="s">
        <v>64</v>
      </c>
      <c r="E883" s="9" t="s">
        <v>20</v>
      </c>
      <c r="F883" s="9"/>
      <c r="G883" s="11">
        <v>27</v>
      </c>
      <c r="H883" s="9"/>
      <c r="I883" s="17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</row>
    <row r="884" spans="1:21" customFormat="1" x14ac:dyDescent="0.2">
      <c r="A884" s="59">
        <v>45579</v>
      </c>
      <c r="B884" s="13" t="s">
        <v>1505</v>
      </c>
      <c r="C884" s="32" t="s">
        <v>32</v>
      </c>
      <c r="D884" s="32" t="s">
        <v>77</v>
      </c>
      <c r="E884" s="13" t="s">
        <v>41</v>
      </c>
      <c r="F884" s="13"/>
      <c r="G884" s="40"/>
      <c r="H884" s="13"/>
      <c r="I884" s="19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</row>
    <row r="885" spans="1:21" x14ac:dyDescent="0.2">
      <c r="A885" s="53">
        <v>45579</v>
      </c>
      <c r="B885" s="9" t="s">
        <v>1490</v>
      </c>
      <c r="C885" s="10" t="s">
        <v>42</v>
      </c>
      <c r="D885" s="10" t="s">
        <v>69</v>
      </c>
      <c r="E885" s="9" t="s">
        <v>26</v>
      </c>
      <c r="F885" s="9"/>
      <c r="G885" s="11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</row>
    <row r="886" spans="1:21" customFormat="1" x14ac:dyDescent="0.2">
      <c r="A886" s="58">
        <v>45579</v>
      </c>
      <c r="B886" s="6" t="s">
        <v>1513</v>
      </c>
      <c r="C886" s="42" t="s">
        <v>58</v>
      </c>
      <c r="D886" s="42" t="s">
        <v>64</v>
      </c>
      <c r="E886" s="6" t="s">
        <v>23</v>
      </c>
      <c r="F886" s="6"/>
      <c r="G886" s="45"/>
      <c r="H886" s="6"/>
      <c r="I886" s="20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</row>
    <row r="887" spans="1:21" customFormat="1" x14ac:dyDescent="0.2">
      <c r="A887" s="53">
        <v>45580</v>
      </c>
      <c r="B887" s="9" t="s">
        <v>1550</v>
      </c>
      <c r="C887" s="10" t="s">
        <v>55</v>
      </c>
      <c r="D887" s="10" t="s">
        <v>64</v>
      </c>
      <c r="E887" s="9" t="s">
        <v>20</v>
      </c>
      <c r="F887" s="9"/>
      <c r="G887" s="11">
        <v>23</v>
      </c>
      <c r="H887" s="9"/>
      <c r="I887" s="17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</row>
    <row r="888" spans="1:21" customFormat="1" x14ac:dyDescent="0.2">
      <c r="A888" s="53">
        <v>45580</v>
      </c>
      <c r="B888" s="9" t="s">
        <v>1542</v>
      </c>
      <c r="C888" s="10" t="s">
        <v>50</v>
      </c>
      <c r="D888" s="10" t="s">
        <v>77</v>
      </c>
      <c r="E888" s="9" t="s">
        <v>39</v>
      </c>
      <c r="F888" s="9"/>
      <c r="G888" s="11">
        <v>15</v>
      </c>
      <c r="H888" s="9"/>
      <c r="I888" s="17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</row>
    <row r="889" spans="1:21" customFormat="1" x14ac:dyDescent="0.2">
      <c r="A889" s="53">
        <v>45580</v>
      </c>
      <c r="B889" s="9" t="s">
        <v>1551</v>
      </c>
      <c r="C889" s="10" t="s">
        <v>68</v>
      </c>
      <c r="D889" s="10" t="s">
        <v>59</v>
      </c>
      <c r="E889" s="9" t="s">
        <v>33</v>
      </c>
      <c r="F889" s="9"/>
      <c r="G889" s="11"/>
      <c r="H889" s="9"/>
      <c r="I889" s="17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</row>
    <row r="890" spans="1:21" customFormat="1" x14ac:dyDescent="0.2">
      <c r="A890" s="53">
        <v>45580</v>
      </c>
      <c r="B890" s="9" t="s">
        <v>1552</v>
      </c>
      <c r="C890" s="10" t="s">
        <v>58</v>
      </c>
      <c r="D890" s="10" t="s">
        <v>64</v>
      </c>
      <c r="E890" s="9" t="s">
        <v>23</v>
      </c>
      <c r="F890" s="9"/>
      <c r="G890" s="11"/>
      <c r="H890" s="9"/>
      <c r="I890" s="17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</row>
    <row r="891" spans="1:21" customFormat="1" x14ac:dyDescent="0.2">
      <c r="A891" s="53">
        <v>45581</v>
      </c>
      <c r="B891" s="9" t="s">
        <v>1553</v>
      </c>
      <c r="C891" s="10" t="s">
        <v>49</v>
      </c>
      <c r="D891" s="10" t="s">
        <v>77</v>
      </c>
      <c r="E891" s="9" t="s">
        <v>37</v>
      </c>
      <c r="F891" s="9"/>
      <c r="G891" s="11"/>
      <c r="H891" s="9"/>
      <c r="I891" s="17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</row>
    <row r="892" spans="1:21" customFormat="1" x14ac:dyDescent="0.2">
      <c r="A892" s="53">
        <v>45582</v>
      </c>
      <c r="B892" s="9" t="s">
        <v>1484</v>
      </c>
      <c r="C892" s="10" t="s">
        <v>73</v>
      </c>
      <c r="D892" s="10" t="s">
        <v>77</v>
      </c>
      <c r="E892" s="9" t="s">
        <v>41</v>
      </c>
      <c r="F892" s="9"/>
      <c r="G892" s="11"/>
      <c r="H892" s="9"/>
      <c r="I892" s="17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</row>
    <row r="893" spans="1:21" customFormat="1" x14ac:dyDescent="0.2">
      <c r="A893" s="53">
        <v>45582</v>
      </c>
      <c r="B893" s="9" t="s">
        <v>1488</v>
      </c>
      <c r="C893" s="10" t="s">
        <v>56</v>
      </c>
      <c r="D893" s="10" t="s">
        <v>77</v>
      </c>
      <c r="E893" s="9" t="s">
        <v>39</v>
      </c>
      <c r="F893" s="9"/>
      <c r="G893" s="11">
        <v>9</v>
      </c>
      <c r="H893" s="9"/>
      <c r="I893" s="17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</row>
    <row r="894" spans="1:21" customFormat="1" x14ac:dyDescent="0.2">
      <c r="A894" s="59">
        <v>45582</v>
      </c>
      <c r="B894" s="13" t="s">
        <v>1554</v>
      </c>
      <c r="C894" s="32" t="s">
        <v>76</v>
      </c>
      <c r="D894" s="32" t="s">
        <v>77</v>
      </c>
      <c r="E894" s="13" t="s">
        <v>20</v>
      </c>
      <c r="F894" s="13"/>
      <c r="G894" s="40">
        <v>12</v>
      </c>
      <c r="H894" s="13" t="s">
        <v>1222</v>
      </c>
      <c r="I894" s="19" t="s">
        <v>1555</v>
      </c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</row>
    <row r="895" spans="1:21" x14ac:dyDescent="0.2">
      <c r="A895" s="53">
        <v>45582</v>
      </c>
      <c r="B895" s="9" t="s">
        <v>1430</v>
      </c>
      <c r="C895" s="10"/>
      <c r="D895" s="10" t="s">
        <v>69</v>
      </c>
      <c r="E895" s="9" t="s">
        <v>17</v>
      </c>
      <c r="F895" s="9"/>
      <c r="G895" s="11">
        <v>9</v>
      </c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</row>
    <row r="896" spans="1:21" customFormat="1" x14ac:dyDescent="0.2">
      <c r="A896" s="58">
        <v>45583</v>
      </c>
      <c r="B896" s="6" t="s">
        <v>1511</v>
      </c>
      <c r="C896" s="42" t="s">
        <v>70</v>
      </c>
      <c r="D896" s="42" t="s">
        <v>77</v>
      </c>
      <c r="E896" s="6" t="s">
        <v>37</v>
      </c>
      <c r="F896" s="6"/>
      <c r="G896" s="45"/>
      <c r="H896" s="6"/>
      <c r="I896" s="20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</row>
    <row r="897" spans="1:21" customFormat="1" x14ac:dyDescent="0.2">
      <c r="A897" s="53">
        <v>45583</v>
      </c>
      <c r="B897" s="9" t="s">
        <v>1556</v>
      </c>
      <c r="C897" s="10" t="s">
        <v>53</v>
      </c>
      <c r="D897" s="10" t="s">
        <v>59</v>
      </c>
      <c r="E897" s="9" t="s">
        <v>29</v>
      </c>
      <c r="F897" s="9"/>
      <c r="G897" s="11">
        <v>12</v>
      </c>
      <c r="H897" s="9"/>
      <c r="I897" s="17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</row>
    <row r="898" spans="1:21" customFormat="1" x14ac:dyDescent="0.2">
      <c r="A898" s="53">
        <v>45583</v>
      </c>
      <c r="B898" s="9" t="s">
        <v>1485</v>
      </c>
      <c r="C898" s="10" t="s">
        <v>73</v>
      </c>
      <c r="D898" s="10" t="s">
        <v>77</v>
      </c>
      <c r="E898" s="9" t="s">
        <v>41</v>
      </c>
      <c r="F898" s="9"/>
      <c r="G898" s="11"/>
      <c r="H898" s="9"/>
      <c r="I898" s="17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</row>
    <row r="899" spans="1:21" customFormat="1" x14ac:dyDescent="0.2">
      <c r="A899" s="53">
        <v>45583</v>
      </c>
      <c r="B899" s="9" t="s">
        <v>1557</v>
      </c>
      <c r="C899" s="10" t="s">
        <v>79</v>
      </c>
      <c r="D899" s="10" t="s">
        <v>64</v>
      </c>
      <c r="E899" s="9" t="s">
        <v>20</v>
      </c>
      <c r="F899" s="9"/>
      <c r="G899" s="11">
        <v>12</v>
      </c>
      <c r="H899" s="9"/>
      <c r="I899" s="17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</row>
    <row r="900" spans="1:21" customFormat="1" x14ac:dyDescent="0.2">
      <c r="A900" s="53">
        <v>45583</v>
      </c>
      <c r="B900" s="9" t="s">
        <v>1558</v>
      </c>
      <c r="C900" s="10" t="s">
        <v>71</v>
      </c>
      <c r="D900" s="10" t="s">
        <v>64</v>
      </c>
      <c r="E900" s="9" t="s">
        <v>39</v>
      </c>
      <c r="F900" s="9"/>
      <c r="G900" s="11">
        <v>9</v>
      </c>
      <c r="H900" s="9"/>
      <c r="I900" s="17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</row>
    <row r="901" spans="1:21" customFormat="1" x14ac:dyDescent="0.2">
      <c r="A901" s="59">
        <v>45584</v>
      </c>
      <c r="B901" s="13" t="s">
        <v>1559</v>
      </c>
      <c r="C901" s="32" t="s">
        <v>79</v>
      </c>
      <c r="D901" s="32" t="s">
        <v>64</v>
      </c>
      <c r="E901" s="13" t="s">
        <v>20</v>
      </c>
      <c r="F901" s="13"/>
      <c r="G901" s="40">
        <v>22</v>
      </c>
      <c r="H901" s="13"/>
      <c r="I901" s="19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</row>
    <row r="902" spans="1:21" x14ac:dyDescent="0.2">
      <c r="A902" s="53">
        <v>45586</v>
      </c>
      <c r="B902" s="9" t="s">
        <v>1426</v>
      </c>
      <c r="C902" s="10"/>
      <c r="D902" s="10" t="s">
        <v>69</v>
      </c>
      <c r="E902" s="9" t="s">
        <v>17</v>
      </c>
      <c r="F902" s="9"/>
      <c r="G902" s="11">
        <v>18</v>
      </c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</row>
    <row r="903" spans="1:21" customFormat="1" x14ac:dyDescent="0.2">
      <c r="A903" s="58">
        <v>45586</v>
      </c>
      <c r="B903" s="6" t="s">
        <v>1560</v>
      </c>
      <c r="C903" s="42" t="s">
        <v>30</v>
      </c>
      <c r="D903" s="42" t="s">
        <v>59</v>
      </c>
      <c r="E903" s="6" t="s">
        <v>29</v>
      </c>
      <c r="F903" s="6"/>
      <c r="G903" s="45">
        <v>15</v>
      </c>
      <c r="H903" s="6"/>
      <c r="I903" s="20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</row>
    <row r="904" spans="1:21" customFormat="1" x14ac:dyDescent="0.2">
      <c r="A904" s="53">
        <v>45586</v>
      </c>
      <c r="B904" s="9" t="s">
        <v>1481</v>
      </c>
      <c r="C904" s="10" t="s">
        <v>45</v>
      </c>
      <c r="D904" s="10" t="s">
        <v>64</v>
      </c>
      <c r="E904" s="9" t="s">
        <v>39</v>
      </c>
      <c r="F904" s="9"/>
      <c r="G904" s="11">
        <v>15</v>
      </c>
      <c r="H904" s="9"/>
      <c r="I904" s="17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</row>
    <row r="905" spans="1:21" customFormat="1" x14ac:dyDescent="0.2">
      <c r="A905" s="53">
        <v>45586</v>
      </c>
      <c r="B905" s="9" t="s">
        <v>1561</v>
      </c>
      <c r="C905" s="10" t="s">
        <v>58</v>
      </c>
      <c r="D905" s="10" t="s">
        <v>64</v>
      </c>
      <c r="E905" s="9" t="s">
        <v>23</v>
      </c>
      <c r="F905" s="9"/>
      <c r="G905" s="11"/>
      <c r="H905" s="9"/>
      <c r="I905" s="17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</row>
    <row r="906" spans="1:21" customFormat="1" x14ac:dyDescent="0.2">
      <c r="A906" s="53">
        <v>45587</v>
      </c>
      <c r="B906" s="9" t="s">
        <v>1562</v>
      </c>
      <c r="C906" s="10" t="s">
        <v>68</v>
      </c>
      <c r="D906" s="10" t="s">
        <v>59</v>
      </c>
      <c r="E906" s="9" t="s">
        <v>33</v>
      </c>
      <c r="F906" s="9"/>
      <c r="G906" s="11"/>
      <c r="H906" s="9"/>
      <c r="I906" s="17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</row>
    <row r="907" spans="1:21" customFormat="1" x14ac:dyDescent="0.2">
      <c r="A907" s="53">
        <v>45588</v>
      </c>
      <c r="B907" s="9" t="s">
        <v>1563</v>
      </c>
      <c r="C907" s="10" t="s">
        <v>68</v>
      </c>
      <c r="D907" s="10" t="s">
        <v>59</v>
      </c>
      <c r="E907" s="9" t="s">
        <v>33</v>
      </c>
      <c r="F907" s="9"/>
      <c r="G907" s="11"/>
      <c r="H907" s="9"/>
      <c r="I907" s="17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</row>
    <row r="908" spans="1:21" customFormat="1" x14ac:dyDescent="0.2">
      <c r="A908" s="53">
        <v>45588</v>
      </c>
      <c r="B908" s="9" t="s">
        <v>1564</v>
      </c>
      <c r="C908" s="10" t="s">
        <v>50</v>
      </c>
      <c r="D908" s="10" t="s">
        <v>77</v>
      </c>
      <c r="E908" s="9" t="s">
        <v>39</v>
      </c>
      <c r="F908" s="9"/>
      <c r="G908" s="11">
        <v>5</v>
      </c>
      <c r="H908" s="9"/>
      <c r="I908" s="17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</row>
    <row r="909" spans="1:21" customFormat="1" x14ac:dyDescent="0.2">
      <c r="A909" s="53">
        <v>45588</v>
      </c>
      <c r="B909" s="9" t="s">
        <v>1517</v>
      </c>
      <c r="C909" s="10" t="s">
        <v>71</v>
      </c>
      <c r="D909" s="10" t="s">
        <v>64</v>
      </c>
      <c r="E909" s="9" t="s">
        <v>1546</v>
      </c>
      <c r="F909" s="9"/>
      <c r="G909" s="11"/>
      <c r="H909" s="9"/>
      <c r="I909" s="17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</row>
    <row r="910" spans="1:21" customFormat="1" x14ac:dyDescent="0.2">
      <c r="A910" s="53">
        <v>45589</v>
      </c>
      <c r="B910" s="9" t="s">
        <v>1565</v>
      </c>
      <c r="C910" s="10" t="s">
        <v>56</v>
      </c>
      <c r="D910" s="10" t="s">
        <v>77</v>
      </c>
      <c r="E910" s="9" t="s">
        <v>37</v>
      </c>
      <c r="F910" s="9"/>
      <c r="G910" s="11"/>
      <c r="H910" s="9"/>
      <c r="I910" s="17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</row>
    <row r="911" spans="1:21" customFormat="1" x14ac:dyDescent="0.2">
      <c r="A911" s="59">
        <v>45589</v>
      </c>
      <c r="B911" s="13" t="s">
        <v>1454</v>
      </c>
      <c r="C911" s="32" t="s">
        <v>30</v>
      </c>
      <c r="D911" s="32" t="s">
        <v>59</v>
      </c>
      <c r="E911" s="13" t="s">
        <v>29</v>
      </c>
      <c r="F911" s="13"/>
      <c r="G911" s="40">
        <v>7</v>
      </c>
      <c r="H911" s="13"/>
      <c r="I911" s="19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</row>
    <row r="912" spans="1:21" x14ac:dyDescent="0.2">
      <c r="A912" s="53">
        <v>45589</v>
      </c>
      <c r="B912" s="9" t="s">
        <v>1516</v>
      </c>
      <c r="C912" s="10" t="s">
        <v>47</v>
      </c>
      <c r="D912" s="10" t="s">
        <v>69</v>
      </c>
      <c r="E912" s="9" t="s">
        <v>26</v>
      </c>
      <c r="F912" s="9"/>
      <c r="G912" s="11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</row>
    <row r="913" spans="1:21" customFormat="1" x14ac:dyDescent="0.2">
      <c r="A913" s="58">
        <v>45589</v>
      </c>
      <c r="B913" s="6" t="s">
        <v>1521</v>
      </c>
      <c r="C913" s="42" t="s">
        <v>71</v>
      </c>
      <c r="D913" s="42" t="s">
        <v>64</v>
      </c>
      <c r="E913" s="6" t="s">
        <v>23</v>
      </c>
      <c r="F913" s="6"/>
      <c r="G913" s="45"/>
      <c r="H913" s="6"/>
      <c r="I913" s="20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</row>
    <row r="914" spans="1:21" customFormat="1" x14ac:dyDescent="0.2">
      <c r="A914" s="53">
        <v>45589</v>
      </c>
      <c r="B914" s="9" t="s">
        <v>1566</v>
      </c>
      <c r="C914" s="10" t="s">
        <v>66</v>
      </c>
      <c r="D914" s="10" t="s">
        <v>64</v>
      </c>
      <c r="E914" s="9" t="s">
        <v>39</v>
      </c>
      <c r="F914" s="9"/>
      <c r="G914" s="11">
        <v>13</v>
      </c>
      <c r="H914" s="9"/>
      <c r="I914" s="17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</row>
    <row r="915" spans="1:21" customFormat="1" x14ac:dyDescent="0.2">
      <c r="A915" s="53">
        <v>45590</v>
      </c>
      <c r="B915" s="9" t="s">
        <v>1520</v>
      </c>
      <c r="C915" s="10" t="s">
        <v>73</v>
      </c>
      <c r="D915" s="10" t="s">
        <v>77</v>
      </c>
      <c r="E915" s="9" t="s">
        <v>41</v>
      </c>
      <c r="F915" s="9"/>
      <c r="G915" s="11"/>
      <c r="H915" s="9"/>
      <c r="I915" s="17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</row>
    <row r="916" spans="1:21" customFormat="1" x14ac:dyDescent="0.2">
      <c r="A916" s="59">
        <v>45590</v>
      </c>
      <c r="B916" s="13" t="s">
        <v>1567</v>
      </c>
      <c r="C916" s="32" t="s">
        <v>30</v>
      </c>
      <c r="D916" s="32" t="s">
        <v>59</v>
      </c>
      <c r="E916" s="13" t="s">
        <v>29</v>
      </c>
      <c r="F916" s="13"/>
      <c r="G916" s="40">
        <v>17</v>
      </c>
      <c r="H916" s="13"/>
      <c r="I916" s="19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</row>
    <row r="917" spans="1:21" x14ac:dyDescent="0.2">
      <c r="A917" s="53">
        <v>45590</v>
      </c>
      <c r="B917" s="9" t="s">
        <v>1568</v>
      </c>
      <c r="C917" s="10" t="s">
        <v>75</v>
      </c>
      <c r="D917" s="10" t="s">
        <v>69</v>
      </c>
      <c r="E917" s="9" t="s">
        <v>20</v>
      </c>
      <c r="F917" s="9"/>
      <c r="G917" s="11">
        <v>18</v>
      </c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</row>
    <row r="918" spans="1:21" customFormat="1" x14ac:dyDescent="0.2">
      <c r="A918" s="57">
        <v>45591</v>
      </c>
      <c r="B918" s="36" t="s">
        <v>1569</v>
      </c>
      <c r="C918" s="46" t="s">
        <v>71</v>
      </c>
      <c r="D918" s="46" t="s">
        <v>64</v>
      </c>
      <c r="E918" s="36" t="s">
        <v>20</v>
      </c>
      <c r="F918" s="36"/>
      <c r="G918" s="47">
        <v>16</v>
      </c>
      <c r="H918" s="36"/>
      <c r="I918" s="37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</row>
    <row r="919" spans="1:21" x14ac:dyDescent="0.2">
      <c r="A919" s="53">
        <v>45593</v>
      </c>
      <c r="B919" s="9" t="s">
        <v>1426</v>
      </c>
      <c r="C919" s="10"/>
      <c r="D919" s="10" t="s">
        <v>69</v>
      </c>
      <c r="E919" s="9" t="s">
        <v>17</v>
      </c>
      <c r="F919" s="9"/>
      <c r="G919" s="11">
        <v>21</v>
      </c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</row>
    <row r="920" spans="1:21" customFormat="1" x14ac:dyDescent="0.2">
      <c r="A920" s="58">
        <v>45593</v>
      </c>
      <c r="B920" s="6" t="s">
        <v>1513</v>
      </c>
      <c r="C920" s="42" t="s">
        <v>58</v>
      </c>
      <c r="D920" s="42" t="s">
        <v>64</v>
      </c>
      <c r="E920" s="6" t="s">
        <v>23</v>
      </c>
      <c r="F920" s="6"/>
      <c r="G920" s="45"/>
      <c r="H920" s="6"/>
      <c r="I920" s="20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</row>
    <row r="921" spans="1:21" customFormat="1" x14ac:dyDescent="0.2">
      <c r="A921" s="59">
        <v>45593</v>
      </c>
      <c r="B921" s="13" t="s">
        <v>1481</v>
      </c>
      <c r="C921" s="32" t="s">
        <v>45</v>
      </c>
      <c r="D921" s="32" t="s">
        <v>64</v>
      </c>
      <c r="E921" s="13" t="s">
        <v>39</v>
      </c>
      <c r="F921" s="13"/>
      <c r="G921" s="40">
        <v>19</v>
      </c>
      <c r="H921" s="13"/>
      <c r="I921" s="19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</row>
    <row r="922" spans="1:21" x14ac:dyDescent="0.2">
      <c r="A922" s="53">
        <v>45594</v>
      </c>
      <c r="B922" s="9" t="s">
        <v>1514</v>
      </c>
      <c r="C922" s="10" t="s">
        <v>52</v>
      </c>
      <c r="D922" s="10" t="s">
        <v>69</v>
      </c>
      <c r="E922" s="9" t="s">
        <v>17</v>
      </c>
      <c r="F922" s="9"/>
      <c r="G922" s="11">
        <v>15</v>
      </c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</row>
    <row r="923" spans="1:21" customFormat="1" x14ac:dyDescent="0.2">
      <c r="A923" s="57">
        <v>45594</v>
      </c>
      <c r="B923" s="36" t="s">
        <v>1570</v>
      </c>
      <c r="C923" s="46" t="s">
        <v>15</v>
      </c>
      <c r="D923" s="46" t="s">
        <v>59</v>
      </c>
      <c r="E923" s="36" t="s">
        <v>33</v>
      </c>
      <c r="F923" s="36"/>
      <c r="G923" s="47"/>
      <c r="H923" s="36"/>
      <c r="I923" s="37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</row>
    <row r="924" spans="1:21" x14ac:dyDescent="0.2">
      <c r="A924" s="53">
        <v>45595</v>
      </c>
      <c r="B924" s="9" t="s">
        <v>1571</v>
      </c>
      <c r="C924" s="10" t="s">
        <v>47</v>
      </c>
      <c r="D924" s="10" t="s">
        <v>69</v>
      </c>
      <c r="E924" s="9" t="s">
        <v>26</v>
      </c>
      <c r="F924" s="9"/>
      <c r="G924" s="11">
        <v>323</v>
      </c>
      <c r="H924" s="9" t="s">
        <v>1572</v>
      </c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</row>
    <row r="925" spans="1:21" customFormat="1" x14ac:dyDescent="0.2">
      <c r="A925" s="58">
        <v>45595</v>
      </c>
      <c r="B925" s="6" t="s">
        <v>1491</v>
      </c>
      <c r="C925" s="42" t="s">
        <v>73</v>
      </c>
      <c r="D925" s="42" t="s">
        <v>77</v>
      </c>
      <c r="E925" s="6" t="s">
        <v>41</v>
      </c>
      <c r="F925" s="6"/>
      <c r="G925" s="45"/>
      <c r="H925" s="6"/>
      <c r="I925" s="20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</row>
    <row r="926" spans="1:21" customFormat="1" x14ac:dyDescent="0.2">
      <c r="A926" s="53">
        <v>45595</v>
      </c>
      <c r="B926" s="9" t="s">
        <v>1573</v>
      </c>
      <c r="C926" s="10" t="s">
        <v>30</v>
      </c>
      <c r="D926" s="10" t="s">
        <v>59</v>
      </c>
      <c r="E926" s="9" t="s">
        <v>29</v>
      </c>
      <c r="F926" s="9"/>
      <c r="G926" s="11">
        <v>1</v>
      </c>
      <c r="H926" s="9"/>
      <c r="I926" s="17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</row>
    <row r="927" spans="1:21" customFormat="1" x14ac:dyDescent="0.2">
      <c r="A927" s="53">
        <v>45596</v>
      </c>
      <c r="B927" s="9" t="s">
        <v>1461</v>
      </c>
      <c r="C927" s="10" t="s">
        <v>66</v>
      </c>
      <c r="D927" s="10" t="s">
        <v>64</v>
      </c>
      <c r="E927" s="9" t="s">
        <v>39</v>
      </c>
      <c r="F927" s="9"/>
      <c r="G927" s="11">
        <v>5</v>
      </c>
      <c r="H927" s="9"/>
      <c r="I927" s="17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</row>
    <row r="928" spans="1:21" customFormat="1" x14ac:dyDescent="0.2">
      <c r="A928" s="53">
        <v>45597</v>
      </c>
      <c r="B928" s="9" t="s">
        <v>1485</v>
      </c>
      <c r="C928" s="10" t="s">
        <v>73</v>
      </c>
      <c r="D928" s="10" t="s">
        <v>77</v>
      </c>
      <c r="E928" s="9" t="s">
        <v>41</v>
      </c>
      <c r="F928" s="9"/>
      <c r="G928" s="11"/>
      <c r="H928" s="9"/>
      <c r="I928" s="17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</row>
    <row r="929" spans="1:21" customFormat="1" x14ac:dyDescent="0.2">
      <c r="A929" s="53">
        <v>45597</v>
      </c>
      <c r="B929" s="9" t="s">
        <v>1574</v>
      </c>
      <c r="C929" s="10" t="s">
        <v>70</v>
      </c>
      <c r="D929" s="10" t="s">
        <v>77</v>
      </c>
      <c r="E929" s="9" t="s">
        <v>37</v>
      </c>
      <c r="F929" s="9"/>
      <c r="G929" s="11"/>
      <c r="H929" s="9"/>
      <c r="I929" s="17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</row>
    <row r="930" spans="1:21" customFormat="1" x14ac:dyDescent="0.2">
      <c r="A930" s="53">
        <v>45597</v>
      </c>
      <c r="B930" s="9" t="s">
        <v>1575</v>
      </c>
      <c r="C930" s="10" t="s">
        <v>50</v>
      </c>
      <c r="D930" s="10" t="s">
        <v>77</v>
      </c>
      <c r="E930" s="9" t="s">
        <v>39</v>
      </c>
      <c r="F930" s="9"/>
      <c r="G930" s="11">
        <v>4</v>
      </c>
      <c r="H930" s="9"/>
      <c r="I930" s="17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</row>
    <row r="931" spans="1:21" customFormat="1" x14ac:dyDescent="0.2">
      <c r="A931" s="59">
        <v>45598</v>
      </c>
      <c r="B931" s="13" t="s">
        <v>1576</v>
      </c>
      <c r="C931" s="32" t="s">
        <v>49</v>
      </c>
      <c r="D931" s="32" t="s">
        <v>77</v>
      </c>
      <c r="E931" s="13"/>
      <c r="F931" s="13"/>
      <c r="G931" s="40"/>
      <c r="H931" s="13" t="s">
        <v>1577</v>
      </c>
      <c r="I931" s="19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</row>
    <row r="932" spans="1:21" x14ac:dyDescent="0.2">
      <c r="A932" s="53">
        <v>45600</v>
      </c>
      <c r="B932" s="9" t="s">
        <v>1490</v>
      </c>
      <c r="C932" s="10" t="s">
        <v>42</v>
      </c>
      <c r="D932" s="10" t="s">
        <v>69</v>
      </c>
      <c r="E932" s="9" t="s">
        <v>26</v>
      </c>
      <c r="F932" s="9"/>
      <c r="G932" s="11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</row>
    <row r="933" spans="1:21" customFormat="1" x14ac:dyDescent="0.2">
      <c r="A933" s="58">
        <v>45600</v>
      </c>
      <c r="B933" s="6" t="s">
        <v>1481</v>
      </c>
      <c r="C933" s="42" t="s">
        <v>45</v>
      </c>
      <c r="D933" s="42" t="s">
        <v>64</v>
      </c>
      <c r="E933" s="6" t="s">
        <v>39</v>
      </c>
      <c r="F933" s="6"/>
      <c r="G933" s="45">
        <v>6</v>
      </c>
      <c r="H933" s="6"/>
      <c r="I933" s="20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</row>
    <row r="934" spans="1:21" customFormat="1" x14ac:dyDescent="0.2">
      <c r="A934" s="53">
        <v>45600</v>
      </c>
      <c r="B934" s="9" t="s">
        <v>1578</v>
      </c>
      <c r="C934" s="10" t="s">
        <v>40</v>
      </c>
      <c r="D934" s="10" t="s">
        <v>59</v>
      </c>
      <c r="E934" s="9" t="s">
        <v>29</v>
      </c>
      <c r="F934" s="9"/>
      <c r="G934" s="11"/>
      <c r="H934" s="9" t="s">
        <v>1222</v>
      </c>
      <c r="I934" s="17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</row>
    <row r="935" spans="1:21" customFormat="1" x14ac:dyDescent="0.2">
      <c r="A935" s="53">
        <v>45601</v>
      </c>
      <c r="B935" s="9" t="s">
        <v>1527</v>
      </c>
      <c r="C935" s="10" t="s">
        <v>68</v>
      </c>
      <c r="D935" s="10" t="s">
        <v>59</v>
      </c>
      <c r="E935" s="9" t="s">
        <v>33</v>
      </c>
      <c r="F935" s="9"/>
      <c r="G935" s="11"/>
      <c r="H935" s="9"/>
      <c r="I935" s="17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</row>
    <row r="936" spans="1:21" customFormat="1" x14ac:dyDescent="0.2">
      <c r="A936" s="53">
        <v>45601</v>
      </c>
      <c r="B936" s="9" t="s">
        <v>1479</v>
      </c>
      <c r="C936" s="10" t="s">
        <v>32</v>
      </c>
      <c r="D936" s="10" t="s">
        <v>77</v>
      </c>
      <c r="E936" s="9" t="s">
        <v>41</v>
      </c>
      <c r="F936" s="9"/>
      <c r="G936" s="11"/>
      <c r="H936" s="9"/>
      <c r="I936" s="17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</row>
    <row r="937" spans="1:21" customFormat="1" x14ac:dyDescent="0.2">
      <c r="A937" s="53">
        <v>45601</v>
      </c>
      <c r="B937" s="9" t="s">
        <v>1480</v>
      </c>
      <c r="C937" s="10" t="s">
        <v>73</v>
      </c>
      <c r="D937" s="10" t="s">
        <v>77</v>
      </c>
      <c r="E937" s="9" t="s">
        <v>37</v>
      </c>
      <c r="F937" s="9"/>
      <c r="G937" s="11"/>
      <c r="H937" s="9"/>
      <c r="I937" s="17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</row>
    <row r="938" spans="1:21" customFormat="1" x14ac:dyDescent="0.2">
      <c r="A938" s="53">
        <v>45601</v>
      </c>
      <c r="B938" s="9" t="s">
        <v>1579</v>
      </c>
      <c r="C938" s="10" t="s">
        <v>49</v>
      </c>
      <c r="D938" s="10" t="s">
        <v>77</v>
      </c>
      <c r="E938" s="9" t="s">
        <v>20</v>
      </c>
      <c r="F938" s="9"/>
      <c r="G938" s="11">
        <v>18</v>
      </c>
      <c r="H938" s="9"/>
      <c r="I938" s="17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</row>
    <row r="939" spans="1:21" customFormat="1" x14ac:dyDescent="0.2">
      <c r="A939" s="53">
        <v>45602</v>
      </c>
      <c r="B939" s="9" t="s">
        <v>1580</v>
      </c>
      <c r="C939" s="10" t="s">
        <v>27</v>
      </c>
      <c r="D939" s="10" t="s">
        <v>59</v>
      </c>
      <c r="E939" s="9" t="s">
        <v>33</v>
      </c>
      <c r="F939" s="9"/>
      <c r="G939" s="11"/>
      <c r="H939" s="9"/>
      <c r="I939" s="17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</row>
    <row r="940" spans="1:21" customFormat="1" x14ac:dyDescent="0.2">
      <c r="A940" s="53">
        <v>45602</v>
      </c>
      <c r="B940" s="9" t="s">
        <v>1581</v>
      </c>
      <c r="C940" s="10" t="s">
        <v>49</v>
      </c>
      <c r="D940" s="10" t="s">
        <v>77</v>
      </c>
      <c r="E940" s="9" t="s">
        <v>41</v>
      </c>
      <c r="F940" s="9"/>
      <c r="G940" s="11"/>
      <c r="H940" s="9"/>
      <c r="I940" s="17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</row>
    <row r="941" spans="1:21" customFormat="1" x14ac:dyDescent="0.2">
      <c r="A941" s="53">
        <v>45602</v>
      </c>
      <c r="B941" s="9" t="s">
        <v>1483</v>
      </c>
      <c r="C941" s="10" t="s">
        <v>49</v>
      </c>
      <c r="D941" s="10" t="s">
        <v>77</v>
      </c>
      <c r="E941" s="9" t="s">
        <v>37</v>
      </c>
      <c r="F941" s="9"/>
      <c r="G941" s="11"/>
      <c r="H941" s="9"/>
      <c r="I941" s="17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</row>
    <row r="942" spans="1:21" customFormat="1" x14ac:dyDescent="0.2">
      <c r="A942" s="59">
        <v>45603</v>
      </c>
      <c r="B942" s="13" t="s">
        <v>1582</v>
      </c>
      <c r="C942" s="32" t="s">
        <v>50</v>
      </c>
      <c r="D942" s="32" t="s">
        <v>77</v>
      </c>
      <c r="E942" s="13" t="s">
        <v>39</v>
      </c>
      <c r="F942" s="13"/>
      <c r="G942" s="40">
        <v>10</v>
      </c>
      <c r="H942" s="13"/>
      <c r="I942" s="19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</row>
    <row r="943" spans="1:21" x14ac:dyDescent="0.2">
      <c r="A943" s="53">
        <v>45603</v>
      </c>
      <c r="B943" s="9" t="s">
        <v>1583</v>
      </c>
      <c r="C943" s="10" t="s">
        <v>42</v>
      </c>
      <c r="D943" s="10" t="s">
        <v>69</v>
      </c>
      <c r="E943" s="9" t="s">
        <v>26</v>
      </c>
      <c r="F943" s="9"/>
      <c r="G943" s="11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</row>
    <row r="944" spans="1:21" customFormat="1" x14ac:dyDescent="0.2">
      <c r="A944" s="57">
        <v>45603</v>
      </c>
      <c r="B944" s="36" t="s">
        <v>1584</v>
      </c>
      <c r="C944" s="46" t="s">
        <v>73</v>
      </c>
      <c r="D944" s="46" t="s">
        <v>77</v>
      </c>
      <c r="E944" s="36" t="s">
        <v>41</v>
      </c>
      <c r="F944" s="36"/>
      <c r="G944" s="47"/>
      <c r="H944" s="36"/>
      <c r="I944" s="37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</row>
    <row r="945" spans="1:21" x14ac:dyDescent="0.2">
      <c r="A945" s="53">
        <v>45607</v>
      </c>
      <c r="B945" s="9" t="s">
        <v>1585</v>
      </c>
      <c r="C945" s="10" t="s">
        <v>42</v>
      </c>
      <c r="D945" s="10" t="s">
        <v>69</v>
      </c>
      <c r="E945" s="9" t="s">
        <v>26</v>
      </c>
      <c r="F945" s="9"/>
      <c r="G945" s="11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</row>
    <row r="946" spans="1:21" customFormat="1" x14ac:dyDescent="0.2">
      <c r="A946" s="58">
        <v>45607</v>
      </c>
      <c r="B946" s="6" t="s">
        <v>1481</v>
      </c>
      <c r="C946" s="42" t="s">
        <v>45</v>
      </c>
      <c r="D946" s="42" t="s">
        <v>64</v>
      </c>
      <c r="E946" s="6" t="s">
        <v>39</v>
      </c>
      <c r="F946" s="6"/>
      <c r="G946" s="45">
        <v>17</v>
      </c>
      <c r="H946" s="6"/>
      <c r="I946" s="20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</row>
    <row r="947" spans="1:21" customFormat="1" x14ac:dyDescent="0.2">
      <c r="A947" s="59">
        <v>45608</v>
      </c>
      <c r="B947" s="13" t="s">
        <v>1535</v>
      </c>
      <c r="C947" s="32" t="s">
        <v>68</v>
      </c>
      <c r="D947" s="32" t="s">
        <v>59</v>
      </c>
      <c r="E947" s="13" t="s">
        <v>33</v>
      </c>
      <c r="F947" s="13"/>
      <c r="G947" s="40"/>
      <c r="H947" s="13"/>
      <c r="I947" s="19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</row>
    <row r="948" spans="1:21" x14ac:dyDescent="0.2">
      <c r="A948" s="53">
        <v>45608</v>
      </c>
      <c r="B948" s="9" t="s">
        <v>1586</v>
      </c>
      <c r="C948" s="10" t="s">
        <v>52</v>
      </c>
      <c r="D948" s="10" t="s">
        <v>69</v>
      </c>
      <c r="E948" s="9" t="s">
        <v>17</v>
      </c>
      <c r="F948" s="9"/>
      <c r="G948" s="11">
        <v>21</v>
      </c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</row>
    <row r="949" spans="1:21" customFormat="1" x14ac:dyDescent="0.2">
      <c r="A949" s="58">
        <v>45608</v>
      </c>
      <c r="B949" s="6" t="s">
        <v>1587</v>
      </c>
      <c r="C949" s="42" t="s">
        <v>3</v>
      </c>
      <c r="D949" s="42" t="s">
        <v>77</v>
      </c>
      <c r="E949" s="6" t="s">
        <v>39</v>
      </c>
      <c r="F949" s="6"/>
      <c r="G949" s="45">
        <v>13</v>
      </c>
      <c r="H949" s="6"/>
      <c r="I949" s="20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</row>
    <row r="950" spans="1:21" customFormat="1" x14ac:dyDescent="0.2">
      <c r="A950" s="59">
        <v>45609</v>
      </c>
      <c r="B950" s="13" t="s">
        <v>1588</v>
      </c>
      <c r="C950" s="32" t="s">
        <v>73</v>
      </c>
      <c r="D950" s="32" t="s">
        <v>77</v>
      </c>
      <c r="E950" s="13" t="s">
        <v>41</v>
      </c>
      <c r="F950" s="13"/>
      <c r="G950" s="40"/>
      <c r="H950" s="13"/>
      <c r="I950" s="19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</row>
    <row r="951" spans="1:21" x14ac:dyDescent="0.2">
      <c r="A951" s="53">
        <v>45609</v>
      </c>
      <c r="B951" s="9" t="s">
        <v>1494</v>
      </c>
      <c r="C951" s="10" t="s">
        <v>47</v>
      </c>
      <c r="D951" s="10" t="s">
        <v>69</v>
      </c>
      <c r="E951" s="9" t="s">
        <v>26</v>
      </c>
      <c r="F951" s="9"/>
      <c r="G951" s="11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</row>
    <row r="952" spans="1:21" customFormat="1" x14ac:dyDescent="0.2">
      <c r="A952" s="58">
        <v>45609</v>
      </c>
      <c r="B952" s="6" t="s">
        <v>1493</v>
      </c>
      <c r="C952" s="42" t="s">
        <v>49</v>
      </c>
      <c r="D952" s="42" t="s">
        <v>77</v>
      </c>
      <c r="E952" s="6" t="s">
        <v>37</v>
      </c>
      <c r="F952" s="6"/>
      <c r="G952" s="45"/>
      <c r="H952" s="6"/>
      <c r="I952" s="20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</row>
    <row r="953" spans="1:21" customFormat="1" x14ac:dyDescent="0.2">
      <c r="A953" s="53">
        <v>45609</v>
      </c>
      <c r="B953" s="9" t="s">
        <v>1589</v>
      </c>
      <c r="C953" s="10" t="s">
        <v>50</v>
      </c>
      <c r="D953" s="10" t="s">
        <v>77</v>
      </c>
      <c r="E953" s="9" t="s">
        <v>39</v>
      </c>
      <c r="F953" s="9"/>
      <c r="G953" s="11">
        <v>4</v>
      </c>
      <c r="H953" s="9"/>
      <c r="I953" s="17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</row>
    <row r="954" spans="1:21" customFormat="1" x14ac:dyDescent="0.2">
      <c r="A954" s="53">
        <v>45610</v>
      </c>
      <c r="B954" s="9" t="s">
        <v>1498</v>
      </c>
      <c r="C954" s="10" t="s">
        <v>49</v>
      </c>
      <c r="D954" s="10" t="s">
        <v>77</v>
      </c>
      <c r="E954" s="9" t="s">
        <v>37</v>
      </c>
      <c r="F954" s="9"/>
      <c r="G954" s="11"/>
      <c r="H954" s="9"/>
      <c r="I954" s="17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</row>
    <row r="955" spans="1:21" customFormat="1" x14ac:dyDescent="0.2">
      <c r="A955" s="53">
        <v>45610</v>
      </c>
      <c r="B955" s="9" t="s">
        <v>1590</v>
      </c>
      <c r="C955" s="10" t="s">
        <v>50</v>
      </c>
      <c r="D955" s="10" t="s">
        <v>77</v>
      </c>
      <c r="E955" s="9" t="s">
        <v>39</v>
      </c>
      <c r="F955" s="9"/>
      <c r="G955" s="11">
        <v>5</v>
      </c>
      <c r="H955" s="9"/>
      <c r="I955" s="17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</row>
    <row r="956" spans="1:21" customFormat="1" x14ac:dyDescent="0.2">
      <c r="A956" s="53">
        <v>45611</v>
      </c>
      <c r="B956" s="9" t="s">
        <v>1511</v>
      </c>
      <c r="C956" s="10" t="s">
        <v>70</v>
      </c>
      <c r="D956" s="10" t="s">
        <v>77</v>
      </c>
      <c r="E956" s="9" t="s">
        <v>37</v>
      </c>
      <c r="F956" s="9"/>
      <c r="G956" s="11"/>
      <c r="H956" s="9"/>
      <c r="I956" s="17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</row>
    <row r="957" spans="1:21" customFormat="1" x14ac:dyDescent="0.2">
      <c r="A957" s="53">
        <v>45611</v>
      </c>
      <c r="B957" s="9" t="s">
        <v>1591</v>
      </c>
      <c r="C957" s="10" t="s">
        <v>45</v>
      </c>
      <c r="D957" s="10" t="s">
        <v>64</v>
      </c>
      <c r="E957" s="9" t="s">
        <v>39</v>
      </c>
      <c r="F957" s="9"/>
      <c r="G957" s="11">
        <v>6</v>
      </c>
      <c r="H957" s="9"/>
      <c r="I957" s="17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</row>
    <row r="958" spans="1:21" customFormat="1" x14ac:dyDescent="0.2">
      <c r="A958" s="53">
        <v>45611</v>
      </c>
      <c r="B958" s="9" t="s">
        <v>1485</v>
      </c>
      <c r="C958" s="10" t="s">
        <v>73</v>
      </c>
      <c r="D958" s="10" t="s">
        <v>77</v>
      </c>
      <c r="E958" s="9" t="s">
        <v>41</v>
      </c>
      <c r="F958" s="9" t="s">
        <v>1592</v>
      </c>
      <c r="G958" s="11"/>
      <c r="H958" s="9"/>
      <c r="I958" s="17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</row>
    <row r="959" spans="1:21" customFormat="1" x14ac:dyDescent="0.2">
      <c r="A959" s="53">
        <v>45611</v>
      </c>
      <c r="B959" s="9" t="s">
        <v>1549</v>
      </c>
      <c r="C959" s="10" t="s">
        <v>46</v>
      </c>
      <c r="D959" s="10" t="s">
        <v>64</v>
      </c>
      <c r="E959" s="9" t="s">
        <v>20</v>
      </c>
      <c r="F959" s="9"/>
      <c r="G959" s="11">
        <v>23</v>
      </c>
      <c r="H959" s="9"/>
      <c r="I959" s="17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</row>
    <row r="960" spans="1:21" customFormat="1" x14ac:dyDescent="0.2">
      <c r="A960" s="53">
        <v>45614</v>
      </c>
      <c r="B960" s="9" t="s">
        <v>1593</v>
      </c>
      <c r="C960" s="10" t="s">
        <v>49</v>
      </c>
      <c r="D960" s="10" t="s">
        <v>77</v>
      </c>
      <c r="E960" s="9"/>
      <c r="F960" s="9"/>
      <c r="G960" s="11"/>
      <c r="H960" s="9" t="s">
        <v>1577</v>
      </c>
      <c r="I960" s="17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</row>
    <row r="961" spans="1:21" customFormat="1" x14ac:dyDescent="0.2">
      <c r="A961" s="53">
        <v>45614</v>
      </c>
      <c r="B961" s="9" t="s">
        <v>1481</v>
      </c>
      <c r="C961" s="10" t="s">
        <v>45</v>
      </c>
      <c r="D961" s="10" t="s">
        <v>64</v>
      </c>
      <c r="E961" s="9" t="s">
        <v>39</v>
      </c>
      <c r="F961" s="9"/>
      <c r="G961" s="11">
        <v>15</v>
      </c>
      <c r="H961" s="9"/>
      <c r="I961" s="17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</row>
    <row r="962" spans="1:21" customFormat="1" x14ac:dyDescent="0.2">
      <c r="A962" s="59">
        <v>45615</v>
      </c>
      <c r="B962" s="13" t="s">
        <v>1551</v>
      </c>
      <c r="C962" s="32" t="s">
        <v>68</v>
      </c>
      <c r="D962" s="32" t="s">
        <v>59</v>
      </c>
      <c r="E962" s="13" t="s">
        <v>33</v>
      </c>
      <c r="F962" s="13"/>
      <c r="G962" s="40"/>
      <c r="H962" s="13"/>
      <c r="I962" s="19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</row>
    <row r="963" spans="1:21" x14ac:dyDescent="0.2">
      <c r="A963" s="53">
        <v>45615</v>
      </c>
      <c r="B963" s="9" t="s">
        <v>1594</v>
      </c>
      <c r="C963" s="10" t="s">
        <v>60</v>
      </c>
      <c r="D963" s="10" t="s">
        <v>69</v>
      </c>
      <c r="E963" s="9" t="s">
        <v>26</v>
      </c>
      <c r="F963" s="9"/>
      <c r="G963" s="11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</row>
    <row r="964" spans="1:21" customFormat="1" x14ac:dyDescent="0.2">
      <c r="A964" s="57">
        <v>45615</v>
      </c>
      <c r="B964" s="36" t="s">
        <v>1595</v>
      </c>
      <c r="C964" s="46" t="s">
        <v>72</v>
      </c>
      <c r="D964" s="46" t="s">
        <v>64</v>
      </c>
      <c r="E964" s="36" t="s">
        <v>39</v>
      </c>
      <c r="F964" s="36"/>
      <c r="G964" s="47">
        <v>8</v>
      </c>
      <c r="H964" s="36"/>
      <c r="I964" s="37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</row>
    <row r="965" spans="1:21" x14ac:dyDescent="0.2">
      <c r="A965" s="53">
        <v>45616</v>
      </c>
      <c r="B965" s="9" t="s">
        <v>1128</v>
      </c>
      <c r="C965" s="10" t="s">
        <v>52</v>
      </c>
      <c r="D965" s="10" t="s">
        <v>69</v>
      </c>
      <c r="E965" s="9" t="s">
        <v>17</v>
      </c>
      <c r="F965" s="9"/>
      <c r="G965" s="11">
        <v>10</v>
      </c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</row>
    <row r="966" spans="1:21" customFormat="1" x14ac:dyDescent="0.2">
      <c r="A966" s="58">
        <v>45616</v>
      </c>
      <c r="B966" s="6" t="s">
        <v>1596</v>
      </c>
      <c r="C966" s="42" t="s">
        <v>56</v>
      </c>
      <c r="D966" s="42" t="s">
        <v>77</v>
      </c>
      <c r="E966" s="6" t="s">
        <v>39</v>
      </c>
      <c r="F966" s="6"/>
      <c r="G966" s="45">
        <v>7</v>
      </c>
      <c r="H966" s="6"/>
      <c r="I966" s="20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</row>
    <row r="967" spans="1:21" customFormat="1" x14ac:dyDescent="0.2">
      <c r="A967" s="53">
        <v>45616</v>
      </c>
      <c r="B967" s="9" t="s">
        <v>1597</v>
      </c>
      <c r="C967" s="10" t="s">
        <v>67</v>
      </c>
      <c r="D967" s="10" t="s">
        <v>77</v>
      </c>
      <c r="E967" s="9" t="s">
        <v>37</v>
      </c>
      <c r="F967" s="9"/>
      <c r="G967" s="11"/>
      <c r="H967" s="9"/>
      <c r="I967" s="17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</row>
    <row r="968" spans="1:21" customFormat="1" x14ac:dyDescent="0.2">
      <c r="A968" s="59">
        <v>45616</v>
      </c>
      <c r="B968" s="13" t="s">
        <v>1598</v>
      </c>
      <c r="C968" s="32" t="s">
        <v>15</v>
      </c>
      <c r="D968" s="32" t="s">
        <v>59</v>
      </c>
      <c r="E968" s="13" t="s">
        <v>33</v>
      </c>
      <c r="F968" s="13"/>
      <c r="G968" s="40"/>
      <c r="H968" s="13"/>
      <c r="I968" s="19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</row>
    <row r="969" spans="1:21" x14ac:dyDescent="0.2">
      <c r="A969" s="53">
        <v>45616</v>
      </c>
      <c r="B969" s="9" t="s">
        <v>1599</v>
      </c>
      <c r="C969" s="10" t="s">
        <v>75</v>
      </c>
      <c r="D969" s="10" t="s">
        <v>69</v>
      </c>
      <c r="E969" s="9" t="s">
        <v>26</v>
      </c>
      <c r="F969" s="9"/>
      <c r="G969" s="11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</row>
    <row r="970" spans="1:21" x14ac:dyDescent="0.2">
      <c r="A970" s="53">
        <v>45617</v>
      </c>
      <c r="B970" s="9" t="s">
        <v>1600</v>
      </c>
      <c r="C970" s="10" t="s">
        <v>47</v>
      </c>
      <c r="D970" s="10" t="s">
        <v>69</v>
      </c>
      <c r="E970" s="9" t="s">
        <v>26</v>
      </c>
      <c r="F970" s="9"/>
      <c r="G970" s="11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</row>
    <row r="971" spans="1:21" customFormat="1" x14ac:dyDescent="0.2">
      <c r="A971" s="58">
        <v>45617</v>
      </c>
      <c r="B971" s="6" t="s">
        <v>1484</v>
      </c>
      <c r="C971" s="42" t="s">
        <v>73</v>
      </c>
      <c r="D971" s="42" t="s">
        <v>77</v>
      </c>
      <c r="E971" s="6" t="s">
        <v>41</v>
      </c>
      <c r="F971" s="6"/>
      <c r="G971" s="45"/>
      <c r="H971" s="6"/>
      <c r="I971" s="20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</row>
    <row r="972" spans="1:21" customFormat="1" x14ac:dyDescent="0.2">
      <c r="A972" s="53">
        <v>45617</v>
      </c>
      <c r="B972" s="9" t="s">
        <v>1601</v>
      </c>
      <c r="C972" s="10" t="s">
        <v>49</v>
      </c>
      <c r="D972" s="10" t="s">
        <v>77</v>
      </c>
      <c r="E972" s="9" t="s">
        <v>37</v>
      </c>
      <c r="F972" s="9"/>
      <c r="G972" s="11"/>
      <c r="H972" s="9"/>
      <c r="I972" s="17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</row>
    <row r="973" spans="1:21" customFormat="1" x14ac:dyDescent="0.2">
      <c r="A973" s="53">
        <v>45617</v>
      </c>
      <c r="B973" s="9" t="s">
        <v>1602</v>
      </c>
      <c r="C973" s="10" t="s">
        <v>50</v>
      </c>
      <c r="D973" s="10" t="s">
        <v>77</v>
      </c>
      <c r="E973" s="9" t="s">
        <v>39</v>
      </c>
      <c r="F973" s="9"/>
      <c r="G973" s="11">
        <v>3</v>
      </c>
      <c r="H973" s="9"/>
      <c r="I973" s="17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</row>
    <row r="974" spans="1:21" customFormat="1" x14ac:dyDescent="0.2">
      <c r="A974" s="53">
        <v>45618</v>
      </c>
      <c r="B974" s="9" t="s">
        <v>1488</v>
      </c>
      <c r="C974" s="10" t="s">
        <v>56</v>
      </c>
      <c r="D974" s="10" t="s">
        <v>77</v>
      </c>
      <c r="E974" s="9" t="s">
        <v>39</v>
      </c>
      <c r="F974" s="9"/>
      <c r="G974" s="11">
        <v>18</v>
      </c>
      <c r="H974" s="9"/>
      <c r="I974" s="17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</row>
    <row r="975" spans="1:21" customFormat="1" x14ac:dyDescent="0.2">
      <c r="A975" s="53">
        <v>45618</v>
      </c>
      <c r="B975" s="9" t="s">
        <v>1501</v>
      </c>
      <c r="C975" s="10" t="s">
        <v>73</v>
      </c>
      <c r="D975" s="10" t="s">
        <v>77</v>
      </c>
      <c r="E975" s="9" t="s">
        <v>37</v>
      </c>
      <c r="F975" s="9"/>
      <c r="G975" s="11"/>
      <c r="H975" s="9"/>
      <c r="I975" s="17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</row>
    <row r="976" spans="1:21" customFormat="1" x14ac:dyDescent="0.2">
      <c r="A976" s="59">
        <v>45618</v>
      </c>
      <c r="B976" s="13" t="s">
        <v>1520</v>
      </c>
      <c r="C976" s="32" t="s">
        <v>73</v>
      </c>
      <c r="D976" s="32" t="s">
        <v>77</v>
      </c>
      <c r="E976" s="13" t="s">
        <v>41</v>
      </c>
      <c r="F976" s="13"/>
      <c r="G976" s="40"/>
      <c r="H976" s="13"/>
      <c r="I976" s="19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</row>
    <row r="977" spans="1:21" x14ac:dyDescent="0.2">
      <c r="A977" s="53">
        <v>45621</v>
      </c>
      <c r="B977" s="9" t="s">
        <v>1330</v>
      </c>
      <c r="C977" s="10" t="s">
        <v>52</v>
      </c>
      <c r="D977" s="10" t="s">
        <v>69</v>
      </c>
      <c r="E977" s="9" t="s">
        <v>17</v>
      </c>
      <c r="F977" s="9"/>
      <c r="G977" s="11">
        <v>19</v>
      </c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</row>
    <row r="978" spans="1:21" customFormat="1" x14ac:dyDescent="0.2">
      <c r="A978" s="58">
        <v>45621</v>
      </c>
      <c r="B978" s="6" t="s">
        <v>1603</v>
      </c>
      <c r="C978" s="42" t="s">
        <v>73</v>
      </c>
      <c r="D978" s="42" t="s">
        <v>77</v>
      </c>
      <c r="E978" s="6" t="s">
        <v>20</v>
      </c>
      <c r="F978" s="6"/>
      <c r="G978" s="45">
        <v>12</v>
      </c>
      <c r="H978" s="6"/>
      <c r="I978" s="20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</row>
    <row r="979" spans="1:21" customFormat="1" x14ac:dyDescent="0.2">
      <c r="A979" s="53">
        <v>45621</v>
      </c>
      <c r="B979" s="9" t="s">
        <v>1604</v>
      </c>
      <c r="C979" s="10" t="s">
        <v>45</v>
      </c>
      <c r="D979" s="10" t="s">
        <v>64</v>
      </c>
      <c r="E979" s="9" t="s">
        <v>39</v>
      </c>
      <c r="F979" s="9"/>
      <c r="G979" s="11">
        <v>15</v>
      </c>
      <c r="H979" s="9"/>
      <c r="I979" s="17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</row>
    <row r="980" spans="1:21" customFormat="1" x14ac:dyDescent="0.2">
      <c r="A980" s="53">
        <v>45622</v>
      </c>
      <c r="B980" s="9" t="s">
        <v>1562</v>
      </c>
      <c r="C980" s="10" t="s">
        <v>68</v>
      </c>
      <c r="D980" s="10" t="s">
        <v>59</v>
      </c>
      <c r="E980" s="9" t="s">
        <v>33</v>
      </c>
      <c r="F980" s="9"/>
      <c r="G980" s="11"/>
      <c r="H980" s="9"/>
      <c r="I980" s="17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</row>
    <row r="981" spans="1:21" customFormat="1" x14ac:dyDescent="0.2">
      <c r="A981" s="53">
        <v>45623</v>
      </c>
      <c r="B981" s="9" t="s">
        <v>1563</v>
      </c>
      <c r="C981" s="10" t="s">
        <v>68</v>
      </c>
      <c r="D981" s="10" t="s">
        <v>59</v>
      </c>
      <c r="E981" s="9" t="s">
        <v>33</v>
      </c>
      <c r="F981" s="9"/>
      <c r="G981" s="11"/>
      <c r="H981" s="9"/>
      <c r="I981" s="17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</row>
    <row r="982" spans="1:21" customFormat="1" x14ac:dyDescent="0.2">
      <c r="A982" s="59">
        <v>45623</v>
      </c>
      <c r="B982" s="13" t="s">
        <v>1491</v>
      </c>
      <c r="C982" s="32" t="s">
        <v>73</v>
      </c>
      <c r="D982" s="32" t="s">
        <v>77</v>
      </c>
      <c r="E982" s="13" t="s">
        <v>1605</v>
      </c>
      <c r="F982" s="13"/>
      <c r="G982" s="40">
        <v>390</v>
      </c>
      <c r="H982" s="13" t="s">
        <v>1606</v>
      </c>
      <c r="I982" s="19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</row>
    <row r="983" spans="1:21" x14ac:dyDescent="0.2">
      <c r="A983" s="53">
        <v>45628</v>
      </c>
      <c r="B983" s="9" t="s">
        <v>1490</v>
      </c>
      <c r="C983" s="10" t="s">
        <v>42</v>
      </c>
      <c r="D983" s="10" t="s">
        <v>69</v>
      </c>
      <c r="E983" s="9" t="s">
        <v>26</v>
      </c>
      <c r="F983" s="9"/>
      <c r="G983" s="11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</row>
    <row r="984" spans="1:21" customFormat="1" x14ac:dyDescent="0.2">
      <c r="A984" s="57">
        <v>45629</v>
      </c>
      <c r="B984" s="36" t="s">
        <v>1481</v>
      </c>
      <c r="C984" s="46" t="s">
        <v>45</v>
      </c>
      <c r="D984" s="46" t="s">
        <v>64</v>
      </c>
      <c r="E984" s="36" t="s">
        <v>39</v>
      </c>
      <c r="F984" s="36"/>
      <c r="G984" s="47">
        <v>17</v>
      </c>
      <c r="H984" s="36"/>
      <c r="I984" s="37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</row>
    <row r="985" spans="1:21" x14ac:dyDescent="0.2">
      <c r="A985" s="53">
        <v>45629</v>
      </c>
      <c r="B985" s="9" t="s">
        <v>1607</v>
      </c>
      <c r="C985" s="10" t="s">
        <v>47</v>
      </c>
      <c r="D985" s="10" t="s">
        <v>69</v>
      </c>
      <c r="E985" s="9" t="s">
        <v>26</v>
      </c>
      <c r="F985" s="9"/>
      <c r="G985" s="11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</row>
    <row r="986" spans="1:21" customFormat="1" x14ac:dyDescent="0.2">
      <c r="A986" s="58">
        <v>45629</v>
      </c>
      <c r="B986" s="6" t="s">
        <v>1479</v>
      </c>
      <c r="C986" s="42" t="s">
        <v>32</v>
      </c>
      <c r="D986" s="42" t="s">
        <v>77</v>
      </c>
      <c r="E986" s="6" t="s">
        <v>41</v>
      </c>
      <c r="F986" s="6"/>
      <c r="G986" s="45"/>
      <c r="H986" s="6"/>
      <c r="I986" s="20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</row>
    <row r="987" spans="1:21" customFormat="1" x14ac:dyDescent="0.2">
      <c r="A987" s="53">
        <v>45629</v>
      </c>
      <c r="B987" s="9" t="s">
        <v>1480</v>
      </c>
      <c r="C987" s="10" t="s">
        <v>73</v>
      </c>
      <c r="D987" s="10" t="s">
        <v>77</v>
      </c>
      <c r="E987" s="9" t="s">
        <v>37</v>
      </c>
      <c r="F987" s="9"/>
      <c r="G987" s="11"/>
      <c r="H987" s="9"/>
      <c r="I987" s="17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</row>
    <row r="988" spans="1:21" customFormat="1" x14ac:dyDescent="0.2">
      <c r="A988" s="53">
        <v>45629</v>
      </c>
      <c r="B988" s="9" t="s">
        <v>1580</v>
      </c>
      <c r="C988" s="10" t="s">
        <v>27</v>
      </c>
      <c r="D988" s="10" t="s">
        <v>59</v>
      </c>
      <c r="E988" s="9" t="s">
        <v>33</v>
      </c>
      <c r="F988" s="9"/>
      <c r="G988" s="11"/>
      <c r="H988" s="9"/>
      <c r="I988" s="17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</row>
    <row r="989" spans="1:21" customFormat="1" x14ac:dyDescent="0.2">
      <c r="A989" s="53">
        <v>45630</v>
      </c>
      <c r="B989" s="9" t="s">
        <v>1527</v>
      </c>
      <c r="C989" s="10" t="s">
        <v>68</v>
      </c>
      <c r="D989" s="10" t="s">
        <v>59</v>
      </c>
      <c r="E989" s="9" t="s">
        <v>33</v>
      </c>
      <c r="F989" s="9"/>
      <c r="G989" s="11"/>
      <c r="H989" s="9"/>
      <c r="I989" s="17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</row>
    <row r="990" spans="1:21" customFormat="1" x14ac:dyDescent="0.2">
      <c r="A990" s="53">
        <v>45630</v>
      </c>
      <c r="B990" s="9" t="s">
        <v>1483</v>
      </c>
      <c r="C990" s="10" t="s">
        <v>49</v>
      </c>
      <c r="D990" s="10" t="s">
        <v>77</v>
      </c>
      <c r="E990" s="9" t="s">
        <v>37</v>
      </c>
      <c r="F990" s="9"/>
      <c r="G990" s="11"/>
      <c r="H990" s="9"/>
      <c r="I990" s="17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</row>
    <row r="991" spans="1:21" customFormat="1" x14ac:dyDescent="0.2">
      <c r="A991" s="53">
        <v>45630</v>
      </c>
      <c r="B991" s="9" t="s">
        <v>1581</v>
      </c>
      <c r="C991" s="10" t="s">
        <v>49</v>
      </c>
      <c r="D991" s="10" t="s">
        <v>77</v>
      </c>
      <c r="E991" s="9" t="s">
        <v>41</v>
      </c>
      <c r="F991" s="9"/>
      <c r="G991" s="11"/>
      <c r="H991" s="9"/>
      <c r="I991" s="17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</row>
    <row r="992" spans="1:21" customFormat="1" x14ac:dyDescent="0.2">
      <c r="A992" s="53">
        <v>45631</v>
      </c>
      <c r="B992" s="9" t="s">
        <v>1484</v>
      </c>
      <c r="C992" s="10" t="s">
        <v>73</v>
      </c>
      <c r="D992" s="10" t="s">
        <v>77</v>
      </c>
      <c r="E992" s="9" t="s">
        <v>41</v>
      </c>
      <c r="F992" s="9"/>
      <c r="G992" s="11"/>
      <c r="H992" s="9"/>
      <c r="I992" s="17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</row>
    <row r="993" spans="1:21" customFormat="1" x14ac:dyDescent="0.2">
      <c r="A993" s="53">
        <v>45631</v>
      </c>
      <c r="B993" s="9" t="s">
        <v>1608</v>
      </c>
      <c r="C993" s="10" t="s">
        <v>71</v>
      </c>
      <c r="D993" s="10" t="s">
        <v>64</v>
      </c>
      <c r="E993" s="9" t="s">
        <v>20</v>
      </c>
      <c r="F993" s="9"/>
      <c r="G993" s="11">
        <v>1</v>
      </c>
      <c r="H993" s="9" t="s">
        <v>1609</v>
      </c>
      <c r="I993" s="17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</row>
    <row r="994" spans="1:21" customFormat="1" x14ac:dyDescent="0.2">
      <c r="A994" s="53">
        <v>45631</v>
      </c>
      <c r="B994" s="9" t="s">
        <v>1473</v>
      </c>
      <c r="C994" s="10" t="s">
        <v>71</v>
      </c>
      <c r="D994" s="10" t="s">
        <v>64</v>
      </c>
      <c r="E994" s="9" t="s">
        <v>1546</v>
      </c>
      <c r="F994" s="9"/>
      <c r="G994" s="11"/>
      <c r="H994" s="9"/>
      <c r="I994" s="17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</row>
    <row r="995" spans="1:21" customFormat="1" x14ac:dyDescent="0.2">
      <c r="A995" s="53">
        <v>45632</v>
      </c>
      <c r="B995" s="9" t="s">
        <v>1574</v>
      </c>
      <c r="C995" s="10" t="s">
        <v>70</v>
      </c>
      <c r="D995" s="10" t="s">
        <v>77</v>
      </c>
      <c r="E995" s="9" t="s">
        <v>37</v>
      </c>
      <c r="F995" s="9"/>
      <c r="G995" s="11"/>
      <c r="H995" s="9"/>
      <c r="I995" s="17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</row>
    <row r="996" spans="1:21" customFormat="1" x14ac:dyDescent="0.2">
      <c r="A996" s="53">
        <v>45632</v>
      </c>
      <c r="B996" s="9" t="s">
        <v>1610</v>
      </c>
      <c r="C996" s="10" t="s">
        <v>46</v>
      </c>
      <c r="D996" s="10" t="s">
        <v>64</v>
      </c>
      <c r="E996" s="9" t="s">
        <v>20</v>
      </c>
      <c r="F996" s="9"/>
      <c r="G996" s="11">
        <v>17</v>
      </c>
      <c r="H996" s="9"/>
      <c r="I996" s="17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</row>
    <row r="997" spans="1:21" customFormat="1" x14ac:dyDescent="0.2">
      <c r="A997" s="53">
        <v>45632</v>
      </c>
      <c r="B997" s="9" t="s">
        <v>1485</v>
      </c>
      <c r="C997" s="10" t="s">
        <v>73</v>
      </c>
      <c r="D997" s="10" t="s">
        <v>77</v>
      </c>
      <c r="E997" s="9" t="s">
        <v>41</v>
      </c>
      <c r="F997" s="9"/>
      <c r="G997" s="11"/>
      <c r="H997" s="9"/>
      <c r="I997" s="17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</row>
    <row r="998" spans="1:21" customFormat="1" x14ac:dyDescent="0.2">
      <c r="A998" s="59">
        <v>45632</v>
      </c>
      <c r="B998" s="13" t="s">
        <v>1488</v>
      </c>
      <c r="C998" s="32" t="s">
        <v>56</v>
      </c>
      <c r="D998" s="32" t="s">
        <v>77</v>
      </c>
      <c r="E998" s="13" t="s">
        <v>39</v>
      </c>
      <c r="F998" s="13"/>
      <c r="G998" s="40"/>
      <c r="H998" s="13"/>
      <c r="I998" s="19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</row>
    <row r="999" spans="1:21" x14ac:dyDescent="0.2">
      <c r="A999" s="53">
        <v>45635</v>
      </c>
      <c r="B999" s="9" t="s">
        <v>1490</v>
      </c>
      <c r="C999" s="10" t="s">
        <v>42</v>
      </c>
      <c r="D999" s="10" t="s">
        <v>69</v>
      </c>
      <c r="E999" s="9" t="s">
        <v>26</v>
      </c>
      <c r="F999" s="9"/>
      <c r="G999" s="11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</row>
    <row r="1000" spans="1:21" customFormat="1" x14ac:dyDescent="0.2">
      <c r="A1000" s="58">
        <v>45635</v>
      </c>
      <c r="B1000" s="6" t="s">
        <v>1505</v>
      </c>
      <c r="C1000" s="42" t="s">
        <v>32</v>
      </c>
      <c r="D1000" s="42" t="s">
        <v>77</v>
      </c>
      <c r="E1000" s="6" t="s">
        <v>41</v>
      </c>
      <c r="F1000" s="6"/>
      <c r="G1000" s="45"/>
      <c r="H1000" s="6"/>
      <c r="I1000" s="20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</row>
    <row r="1001" spans="1:21" customFormat="1" x14ac:dyDescent="0.2">
      <c r="A1001" s="53">
        <v>45635</v>
      </c>
      <c r="B1001" s="9" t="s">
        <v>1611</v>
      </c>
      <c r="C1001" s="10" t="s">
        <v>46</v>
      </c>
      <c r="D1001" s="10" t="s">
        <v>64</v>
      </c>
      <c r="E1001" s="9" t="s">
        <v>1546</v>
      </c>
      <c r="F1001" s="9"/>
      <c r="G1001" s="11"/>
      <c r="H1001" s="9"/>
      <c r="I1001" s="17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</row>
    <row r="1002" spans="1:21" customFormat="1" x14ac:dyDescent="0.2">
      <c r="A1002" s="53">
        <v>45631</v>
      </c>
      <c r="B1002" s="9" t="s">
        <v>1612</v>
      </c>
      <c r="C1002" s="10" t="s">
        <v>45</v>
      </c>
      <c r="D1002" s="10" t="s">
        <v>64</v>
      </c>
      <c r="E1002" s="9" t="s">
        <v>39</v>
      </c>
      <c r="F1002" s="9"/>
      <c r="G1002" s="11">
        <v>11</v>
      </c>
      <c r="H1002" s="9"/>
      <c r="I1002" s="17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</row>
    <row r="1003" spans="1:21" customFormat="1" x14ac:dyDescent="0.2">
      <c r="A1003" s="53">
        <v>45635</v>
      </c>
      <c r="B1003" s="9" t="s">
        <v>1613</v>
      </c>
      <c r="C1003" s="10" t="s">
        <v>3</v>
      </c>
      <c r="D1003" s="10" t="s">
        <v>77</v>
      </c>
      <c r="E1003" s="9" t="s">
        <v>39</v>
      </c>
      <c r="F1003" s="9"/>
      <c r="G1003" s="11">
        <v>4</v>
      </c>
      <c r="H1003" s="9"/>
      <c r="I1003" s="17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</row>
    <row r="1004" spans="1:21" customFormat="1" x14ac:dyDescent="0.2">
      <c r="A1004" s="53">
        <v>45636</v>
      </c>
      <c r="B1004" s="9" t="s">
        <v>1535</v>
      </c>
      <c r="C1004" s="10" t="s">
        <v>68</v>
      </c>
      <c r="D1004" s="10" t="s">
        <v>59</v>
      </c>
      <c r="E1004" s="9" t="s">
        <v>33</v>
      </c>
      <c r="F1004" s="9"/>
      <c r="G1004" s="11"/>
      <c r="H1004" s="9"/>
      <c r="I1004" s="17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</row>
    <row r="1005" spans="1:21" customFormat="1" x14ac:dyDescent="0.2">
      <c r="A1005" s="53">
        <v>45636</v>
      </c>
      <c r="B1005" s="9" t="s">
        <v>1614</v>
      </c>
      <c r="C1005" s="10" t="s">
        <v>49</v>
      </c>
      <c r="D1005" s="10" t="s">
        <v>77</v>
      </c>
      <c r="E1005" s="9" t="s">
        <v>37</v>
      </c>
      <c r="F1005" s="9"/>
      <c r="G1005" s="11"/>
      <c r="H1005" s="9"/>
      <c r="I1005" s="17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</row>
    <row r="1006" spans="1:21" customFormat="1" x14ac:dyDescent="0.2">
      <c r="A1006" s="59">
        <v>45636</v>
      </c>
      <c r="B1006" s="13" t="s">
        <v>1587</v>
      </c>
      <c r="C1006" s="32" t="s">
        <v>3</v>
      </c>
      <c r="D1006" s="32" t="s">
        <v>77</v>
      </c>
      <c r="E1006" s="13" t="s">
        <v>39</v>
      </c>
      <c r="F1006" s="13"/>
      <c r="G1006" s="40">
        <v>11</v>
      </c>
      <c r="H1006" s="13"/>
      <c r="I1006" s="19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</row>
    <row r="1007" spans="1:21" x14ac:dyDescent="0.2">
      <c r="A1007" s="53">
        <v>45637</v>
      </c>
      <c r="B1007" s="9" t="s">
        <v>1615</v>
      </c>
      <c r="C1007" s="10" t="s">
        <v>47</v>
      </c>
      <c r="D1007" s="10" t="s">
        <v>69</v>
      </c>
      <c r="E1007" s="9" t="s">
        <v>26</v>
      </c>
      <c r="F1007" s="9"/>
      <c r="G1007" s="11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</row>
    <row r="1008" spans="1:21" customFormat="1" x14ac:dyDescent="0.2">
      <c r="A1008" s="58">
        <v>45637</v>
      </c>
      <c r="B1008" s="6" t="s">
        <v>1495</v>
      </c>
      <c r="C1008" s="42" t="s">
        <v>49</v>
      </c>
      <c r="D1008" s="42" t="s">
        <v>77</v>
      </c>
      <c r="E1008" s="6" t="s">
        <v>41</v>
      </c>
      <c r="F1008" s="6"/>
      <c r="G1008" s="45"/>
      <c r="H1008" s="6"/>
      <c r="I1008" s="20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</row>
    <row r="1009" spans="1:21" customFormat="1" x14ac:dyDescent="0.2">
      <c r="A1009" s="53">
        <v>45637</v>
      </c>
      <c r="B1009" s="9" t="s">
        <v>1493</v>
      </c>
      <c r="C1009" s="10" t="s">
        <v>49</v>
      </c>
      <c r="D1009" s="10" t="s">
        <v>77</v>
      </c>
      <c r="E1009" s="9" t="s">
        <v>37</v>
      </c>
      <c r="F1009" s="9"/>
      <c r="G1009" s="11"/>
      <c r="H1009" s="9"/>
      <c r="I1009" s="17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</row>
    <row r="1010" spans="1:21" customFormat="1" x14ac:dyDescent="0.2">
      <c r="A1010" s="53">
        <v>45637</v>
      </c>
      <c r="B1010" s="9" t="s">
        <v>1491</v>
      </c>
      <c r="C1010" s="10" t="s">
        <v>73</v>
      </c>
      <c r="D1010" s="10" t="s">
        <v>77</v>
      </c>
      <c r="E1010" s="9" t="s">
        <v>41</v>
      </c>
      <c r="F1010" s="9"/>
      <c r="G1010" s="11"/>
      <c r="H1010" s="9"/>
      <c r="I1010" s="17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</row>
    <row r="1011" spans="1:21" customFormat="1" x14ac:dyDescent="0.2">
      <c r="A1011" s="53">
        <v>45637</v>
      </c>
      <c r="B1011" s="9" t="s">
        <v>1616</v>
      </c>
      <c r="C1011" s="10" t="s">
        <v>3</v>
      </c>
      <c r="D1011" s="10" t="s">
        <v>77</v>
      </c>
      <c r="E1011" s="9" t="s">
        <v>39</v>
      </c>
      <c r="F1011" s="9"/>
      <c r="G1011" s="11">
        <v>2</v>
      </c>
      <c r="H1011" s="9"/>
      <c r="I1011" s="17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</row>
    <row r="1012" spans="1:21" customFormat="1" x14ac:dyDescent="0.2">
      <c r="A1012" s="53">
        <v>45638</v>
      </c>
      <c r="B1012" s="9" t="s">
        <v>1500</v>
      </c>
      <c r="C1012" s="10" t="s">
        <v>62</v>
      </c>
      <c r="D1012" s="10" t="s">
        <v>77</v>
      </c>
      <c r="E1012" s="9" t="s">
        <v>39</v>
      </c>
      <c r="F1012" s="9"/>
      <c r="G1012" s="11">
        <v>4</v>
      </c>
      <c r="H1012" s="9"/>
      <c r="I1012" s="17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</row>
    <row r="1013" spans="1:21" customFormat="1" x14ac:dyDescent="0.2">
      <c r="A1013" s="59">
        <v>45638</v>
      </c>
      <c r="B1013" s="13" t="s">
        <v>1498</v>
      </c>
      <c r="C1013" s="32" t="s">
        <v>49</v>
      </c>
      <c r="D1013" s="32" t="s">
        <v>77</v>
      </c>
      <c r="E1013" s="13" t="s">
        <v>37</v>
      </c>
      <c r="F1013" s="13"/>
      <c r="G1013" s="40"/>
      <c r="H1013" s="13"/>
      <c r="I1013" s="19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</row>
    <row r="1014" spans="1:21" x14ac:dyDescent="0.2">
      <c r="A1014" s="53">
        <v>45639</v>
      </c>
      <c r="B1014" s="9" t="s">
        <v>1571</v>
      </c>
      <c r="C1014" s="10" t="s">
        <v>47</v>
      </c>
      <c r="D1014" s="10" t="s">
        <v>69</v>
      </c>
      <c r="E1014" s="9" t="s">
        <v>26</v>
      </c>
      <c r="F1014" s="9"/>
      <c r="G1014" s="11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</row>
    <row r="1015" spans="1:21" customFormat="1" x14ac:dyDescent="0.2">
      <c r="A1015" s="58">
        <v>45639</v>
      </c>
      <c r="B1015" s="6" t="s">
        <v>1501</v>
      </c>
      <c r="C1015" s="42" t="s">
        <v>73</v>
      </c>
      <c r="D1015" s="42" t="s">
        <v>77</v>
      </c>
      <c r="E1015" s="6" t="s">
        <v>37</v>
      </c>
      <c r="F1015" s="6"/>
      <c r="G1015" s="45"/>
      <c r="H1015" s="6"/>
      <c r="I1015" s="20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</row>
    <row r="1016" spans="1:21" customFormat="1" x14ac:dyDescent="0.2">
      <c r="A1016" s="53">
        <v>45639</v>
      </c>
      <c r="B1016" s="9" t="s">
        <v>1549</v>
      </c>
      <c r="C1016" s="10" t="s">
        <v>46</v>
      </c>
      <c r="D1016" s="10" t="s">
        <v>64</v>
      </c>
      <c r="E1016" s="9" t="s">
        <v>20</v>
      </c>
      <c r="F1016" s="9"/>
      <c r="G1016" s="11">
        <v>16</v>
      </c>
      <c r="H1016" s="9"/>
      <c r="I1016" s="17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</row>
    <row r="1017" spans="1:21" customFormat="1" x14ac:dyDescent="0.2">
      <c r="A1017" s="53">
        <v>45643</v>
      </c>
      <c r="B1017" s="9" t="s">
        <v>1551</v>
      </c>
      <c r="C1017" s="10" t="s">
        <v>68</v>
      </c>
      <c r="D1017" s="10" t="s">
        <v>59</v>
      </c>
      <c r="E1017" s="9" t="s">
        <v>33</v>
      </c>
      <c r="F1017" s="9"/>
      <c r="G1017" s="11"/>
      <c r="H1017" s="9"/>
      <c r="I1017" s="17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</row>
    <row r="1018" spans="1:21" customFormat="1" x14ac:dyDescent="0.2">
      <c r="A1018" s="53">
        <v>45643</v>
      </c>
      <c r="B1018" s="9" t="s">
        <v>1617</v>
      </c>
      <c r="C1018" s="10" t="s">
        <v>3</v>
      </c>
      <c r="D1018" s="10" t="s">
        <v>77</v>
      </c>
      <c r="E1018" s="9" t="s">
        <v>39</v>
      </c>
      <c r="F1018" s="9"/>
      <c r="G1018" s="11">
        <v>3</v>
      </c>
      <c r="H1018" s="9"/>
      <c r="I1018" s="17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</row>
    <row r="1019" spans="1:21" customFormat="1" x14ac:dyDescent="0.2">
      <c r="A1019" s="53">
        <v>45644</v>
      </c>
      <c r="B1019" s="9" t="s">
        <v>1507</v>
      </c>
      <c r="C1019" s="10" t="s">
        <v>49</v>
      </c>
      <c r="D1019" s="10" t="s">
        <v>77</v>
      </c>
      <c r="E1019" s="9" t="s">
        <v>37</v>
      </c>
      <c r="F1019" s="9"/>
      <c r="G1019" s="11"/>
      <c r="H1019" s="9"/>
      <c r="I1019" s="17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</row>
    <row r="1020" spans="1:21" customFormat="1" x14ac:dyDescent="0.2">
      <c r="A1020" s="59">
        <v>45644</v>
      </c>
      <c r="B1020" s="13" t="s">
        <v>1618</v>
      </c>
      <c r="C1020" s="32" t="s">
        <v>50</v>
      </c>
      <c r="D1020" s="32" t="s">
        <v>77</v>
      </c>
      <c r="E1020" s="13" t="s">
        <v>39</v>
      </c>
      <c r="F1020" s="13"/>
      <c r="G1020" s="40">
        <v>4</v>
      </c>
      <c r="H1020" s="13"/>
      <c r="I1020" s="19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</row>
    <row r="1021" spans="1:21" x14ac:dyDescent="0.2">
      <c r="A1021" s="53">
        <v>45645</v>
      </c>
      <c r="B1021" s="9" t="s">
        <v>1516</v>
      </c>
      <c r="C1021" s="10" t="s">
        <v>47</v>
      </c>
      <c r="D1021" s="10" t="s">
        <v>69</v>
      </c>
      <c r="E1021" s="9" t="s">
        <v>26</v>
      </c>
      <c r="F1021" s="9"/>
      <c r="G1021" s="11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</row>
    <row r="1022" spans="1:21" x14ac:dyDescent="0.2">
      <c r="A1022" s="53">
        <v>45645</v>
      </c>
      <c r="B1022" s="9" t="s">
        <v>1330</v>
      </c>
      <c r="C1022" s="10" t="s">
        <v>52</v>
      </c>
      <c r="D1022" s="10" t="s">
        <v>69</v>
      </c>
      <c r="E1022" s="9" t="s">
        <v>17</v>
      </c>
      <c r="F1022" s="9"/>
      <c r="G1022" s="11">
        <v>18</v>
      </c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</row>
    <row r="1023" spans="1:21" customFormat="1" x14ac:dyDescent="0.2">
      <c r="A1023" s="58">
        <v>45645</v>
      </c>
      <c r="B1023" s="6" t="s">
        <v>1484</v>
      </c>
      <c r="C1023" s="42" t="s">
        <v>73</v>
      </c>
      <c r="D1023" s="42" t="s">
        <v>77</v>
      </c>
      <c r="E1023" s="6" t="s">
        <v>41</v>
      </c>
      <c r="F1023" s="6"/>
      <c r="G1023" s="45"/>
      <c r="H1023" s="6"/>
      <c r="I1023" s="20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</row>
    <row r="1024" spans="1:21" customFormat="1" x14ac:dyDescent="0.2">
      <c r="A1024" s="59">
        <v>45645</v>
      </c>
      <c r="B1024" s="13" t="s">
        <v>1488</v>
      </c>
      <c r="C1024" s="32" t="s">
        <v>56</v>
      </c>
      <c r="D1024" s="32" t="s">
        <v>77</v>
      </c>
      <c r="E1024" s="13" t="s">
        <v>39</v>
      </c>
      <c r="F1024" s="13"/>
      <c r="G1024" s="40">
        <v>9</v>
      </c>
      <c r="H1024" s="13"/>
      <c r="I1024" s="19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</row>
    <row r="1025" spans="1:21" x14ac:dyDescent="0.2">
      <c r="A1025" s="53">
        <v>45646</v>
      </c>
      <c r="B1025" s="9" t="s">
        <v>1330</v>
      </c>
      <c r="C1025" s="10" t="s">
        <v>52</v>
      </c>
      <c r="D1025" s="10" t="s">
        <v>69</v>
      </c>
      <c r="E1025" s="9" t="s">
        <v>17</v>
      </c>
      <c r="F1025" s="9"/>
      <c r="G1025" s="11">
        <v>20</v>
      </c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</row>
    <row r="1026" spans="1:21" customFormat="1" x14ac:dyDescent="0.2">
      <c r="A1026" s="58">
        <v>45646</v>
      </c>
      <c r="B1026" s="6" t="s">
        <v>1485</v>
      </c>
      <c r="C1026" s="42" t="s">
        <v>73</v>
      </c>
      <c r="D1026" s="42" t="s">
        <v>77</v>
      </c>
      <c r="E1026" s="6" t="s">
        <v>41</v>
      </c>
      <c r="F1026" s="6"/>
      <c r="G1026" s="45"/>
      <c r="H1026" s="6"/>
      <c r="I1026" s="20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</row>
    <row r="1027" spans="1:21" customFormat="1" x14ac:dyDescent="0.2">
      <c r="A1027" s="53">
        <v>45646</v>
      </c>
      <c r="B1027" s="9" t="s">
        <v>1619</v>
      </c>
      <c r="C1027" s="10" t="s">
        <v>21</v>
      </c>
      <c r="D1027" s="10" t="s">
        <v>59</v>
      </c>
      <c r="E1027" s="9" t="s">
        <v>29</v>
      </c>
      <c r="F1027" s="9"/>
      <c r="G1027" s="11">
        <v>3</v>
      </c>
      <c r="H1027" s="9" t="s">
        <v>1620</v>
      </c>
      <c r="I1027" s="17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</row>
    <row r="1028" spans="1:21" customFormat="1" x14ac:dyDescent="0.2">
      <c r="A1028" s="59">
        <v>45646</v>
      </c>
      <c r="B1028" s="13" t="s">
        <v>1511</v>
      </c>
      <c r="C1028" s="32" t="s">
        <v>70</v>
      </c>
      <c r="D1028" s="32" t="s">
        <v>77</v>
      </c>
      <c r="E1028" s="13" t="s">
        <v>37</v>
      </c>
      <c r="F1028" s="13"/>
      <c r="G1028" s="40"/>
      <c r="H1028" s="13"/>
      <c r="I1028" s="19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</row>
    <row r="1029" spans="1:21" x14ac:dyDescent="0.2">
      <c r="A1029" s="53">
        <v>45646</v>
      </c>
      <c r="B1029" s="9" t="s">
        <v>1621</v>
      </c>
      <c r="C1029" s="10" t="s">
        <v>38</v>
      </c>
      <c r="D1029" s="10" t="s">
        <v>69</v>
      </c>
      <c r="E1029" s="9" t="s">
        <v>26</v>
      </c>
      <c r="F1029" s="9"/>
      <c r="G1029" s="11">
        <v>298</v>
      </c>
      <c r="H1029" s="9" t="s">
        <v>1620</v>
      </c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</row>
    <row r="1030" spans="1:21" customFormat="1" x14ac:dyDescent="0.2">
      <c r="A1030" s="58">
        <v>45646</v>
      </c>
      <c r="B1030" s="6" t="s">
        <v>1506</v>
      </c>
      <c r="C1030" s="42" t="s">
        <v>72</v>
      </c>
      <c r="D1030" s="42" t="s">
        <v>77</v>
      </c>
      <c r="E1030" s="6" t="s">
        <v>39</v>
      </c>
      <c r="F1030" s="6"/>
      <c r="G1030" s="45">
        <v>13</v>
      </c>
      <c r="H1030" s="6"/>
      <c r="I1030" s="20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</row>
    <row r="1031" spans="1:21" customFormat="1" x14ac:dyDescent="0.2">
      <c r="A1031" s="59">
        <v>45649</v>
      </c>
      <c r="B1031" s="13" t="s">
        <v>1481</v>
      </c>
      <c r="C1031" s="32" t="s">
        <v>45</v>
      </c>
      <c r="D1031" s="32" t="s">
        <v>64</v>
      </c>
      <c r="E1031" s="13" t="s">
        <v>39</v>
      </c>
      <c r="F1031" s="13"/>
      <c r="G1031" s="40">
        <v>12</v>
      </c>
      <c r="H1031" s="13"/>
      <c r="I1031" s="19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</row>
    <row r="1032" spans="1:21" x14ac:dyDescent="0.2">
      <c r="A1032" s="53">
        <v>45652</v>
      </c>
      <c r="B1032" s="9" t="s">
        <v>1514</v>
      </c>
      <c r="C1032" s="10" t="s">
        <v>52</v>
      </c>
      <c r="D1032" s="10" t="s">
        <v>69</v>
      </c>
      <c r="E1032" s="9" t="s">
        <v>17</v>
      </c>
      <c r="F1032" s="9"/>
      <c r="G1032" s="11">
        <v>15</v>
      </c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</row>
    <row r="1033" spans="1:21" customFormat="1" x14ac:dyDescent="0.2">
      <c r="A1033" s="57">
        <v>45653</v>
      </c>
      <c r="B1033" s="36" t="s">
        <v>1520</v>
      </c>
      <c r="C1033" s="46" t="s">
        <v>73</v>
      </c>
      <c r="D1033" s="46" t="s">
        <v>77</v>
      </c>
      <c r="E1033" s="36" t="s">
        <v>41</v>
      </c>
      <c r="F1033" s="36" t="s">
        <v>1622</v>
      </c>
      <c r="G1033" s="47"/>
      <c r="H1033" s="6"/>
      <c r="I1033" s="20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</row>
    <row r="1034" spans="1:21" customFormat="1" x14ac:dyDescent="0.2">
      <c r="A1034" s="53">
        <v>45656</v>
      </c>
      <c r="B1034" s="9" t="s">
        <v>1623</v>
      </c>
      <c r="C1034" s="10" t="s">
        <v>46</v>
      </c>
      <c r="D1034" s="10" t="s">
        <v>64</v>
      </c>
      <c r="E1034" s="9" t="s">
        <v>20</v>
      </c>
      <c r="F1034" s="9"/>
      <c r="G1034" s="11">
        <v>16</v>
      </c>
      <c r="H1034" s="17"/>
      <c r="I1034" s="17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</row>
    <row r="1035" spans="1:21" customFormat="1" x14ac:dyDescent="0.2">
      <c r="A1035" s="57">
        <v>45656</v>
      </c>
      <c r="B1035" s="36" t="s">
        <v>1624</v>
      </c>
      <c r="C1035" s="46" t="s">
        <v>45</v>
      </c>
      <c r="D1035" s="46" t="s">
        <v>64</v>
      </c>
      <c r="E1035" s="36" t="s">
        <v>39</v>
      </c>
      <c r="F1035" s="36"/>
      <c r="G1035" s="47">
        <v>11</v>
      </c>
      <c r="H1035" s="13"/>
      <c r="I1035" s="19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</row>
    <row r="1036" spans="1:21" x14ac:dyDescent="0.2">
      <c r="A1036" s="53">
        <v>45657</v>
      </c>
      <c r="B1036" s="9" t="s">
        <v>1514</v>
      </c>
      <c r="C1036" s="10" t="s">
        <v>52</v>
      </c>
      <c r="D1036" s="10" t="s">
        <v>69</v>
      </c>
      <c r="E1036" s="9" t="s">
        <v>17</v>
      </c>
      <c r="F1036" s="9"/>
      <c r="G1036" s="11">
        <v>10</v>
      </c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</row>
    <row r="1037" spans="1:21" customFormat="1" x14ac:dyDescent="0.2">
      <c r="A1037" s="57">
        <v>45657</v>
      </c>
      <c r="B1037" s="36" t="s">
        <v>1625</v>
      </c>
      <c r="C1037" s="46" t="s">
        <v>50</v>
      </c>
      <c r="D1037" s="46" t="s">
        <v>64</v>
      </c>
      <c r="E1037" s="36" t="s">
        <v>39</v>
      </c>
      <c r="F1037" s="36"/>
      <c r="G1037" s="47">
        <v>14</v>
      </c>
      <c r="H1037" s="6"/>
      <c r="I1037" s="20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</row>
    <row r="1038" spans="1:21" customFormat="1" x14ac:dyDescent="0.2">
      <c r="A1038" s="59">
        <v>45657</v>
      </c>
      <c r="B1038" s="13" t="s">
        <v>1623</v>
      </c>
      <c r="C1038" s="32" t="s">
        <v>46</v>
      </c>
      <c r="D1038" s="32" t="s">
        <v>64</v>
      </c>
      <c r="E1038" s="13" t="s">
        <v>20</v>
      </c>
      <c r="F1038" s="13"/>
      <c r="G1038" s="40">
        <v>9</v>
      </c>
      <c r="H1038" s="19"/>
      <c r="I1038" s="23"/>
      <c r="J1038" s="23"/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</row>
    <row r="1039" spans="1:21" x14ac:dyDescent="0.2">
      <c r="A1039" s="53">
        <v>45659</v>
      </c>
      <c r="B1039" s="9" t="s">
        <v>1490</v>
      </c>
      <c r="C1039" s="10" t="s">
        <v>42</v>
      </c>
      <c r="D1039" s="10" t="s">
        <v>69</v>
      </c>
      <c r="E1039" s="9" t="s">
        <v>26</v>
      </c>
      <c r="F1039" s="9" t="s">
        <v>1622</v>
      </c>
      <c r="G1039" s="11"/>
      <c r="H1039" s="9"/>
      <c r="I1039" s="17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</row>
    <row r="1040" spans="1:21" customFormat="1" x14ac:dyDescent="0.2">
      <c r="A1040" s="56">
        <v>45659</v>
      </c>
      <c r="B1040" s="9" t="s">
        <v>1484</v>
      </c>
      <c r="C1040" s="10" t="s">
        <v>73</v>
      </c>
      <c r="D1040" s="10" t="s">
        <v>77</v>
      </c>
      <c r="E1040" s="9" t="s">
        <v>41</v>
      </c>
      <c r="F1040" s="9"/>
      <c r="G1040" s="11"/>
      <c r="H1040" s="18"/>
      <c r="I1040" s="23"/>
      <c r="J1040" s="23"/>
      <c r="K1040" s="23"/>
      <c r="L1040" s="23"/>
      <c r="M1040" s="23"/>
      <c r="N1040" s="23"/>
      <c r="O1040" s="23"/>
      <c r="P1040" s="23"/>
      <c r="Q1040" s="23"/>
      <c r="R1040" s="23"/>
      <c r="S1040" s="23"/>
      <c r="T1040" s="23"/>
      <c r="U1040" s="23"/>
    </row>
    <row r="1041" spans="1:21" customFormat="1" x14ac:dyDescent="0.2">
      <c r="A1041" s="56">
        <v>45660</v>
      </c>
      <c r="B1041" s="9" t="s">
        <v>1485</v>
      </c>
      <c r="C1041" s="10" t="s">
        <v>73</v>
      </c>
      <c r="D1041" s="10" t="s">
        <v>77</v>
      </c>
      <c r="E1041" s="9" t="s">
        <v>41</v>
      </c>
      <c r="F1041" s="9"/>
      <c r="G1041" s="11"/>
      <c r="H1041" s="18"/>
      <c r="I1041" s="23"/>
      <c r="J1041" s="23"/>
      <c r="K1041" s="23"/>
      <c r="L1041" s="23"/>
      <c r="M1041" s="23"/>
      <c r="N1041" s="23"/>
      <c r="O1041" s="23"/>
      <c r="P1041" s="23"/>
      <c r="Q1041" s="23"/>
      <c r="R1041" s="23"/>
      <c r="S1041" s="23"/>
      <c r="T1041" s="23"/>
      <c r="U1041" s="23"/>
    </row>
    <row r="1042" spans="1:21" customFormat="1" x14ac:dyDescent="0.2">
      <c r="A1042" s="57">
        <v>45660</v>
      </c>
      <c r="B1042" s="36" t="s">
        <v>1623</v>
      </c>
      <c r="C1042" s="46" t="s">
        <v>46</v>
      </c>
      <c r="D1042" s="46" t="s">
        <v>64</v>
      </c>
      <c r="E1042" s="36" t="s">
        <v>20</v>
      </c>
      <c r="F1042" s="36" t="s">
        <v>1622</v>
      </c>
      <c r="G1042" s="47">
        <v>23</v>
      </c>
      <c r="H1042" s="36"/>
      <c r="I1042" s="23"/>
      <c r="J1042" s="23"/>
      <c r="K1042" s="23"/>
      <c r="L1042" s="23"/>
      <c r="M1042" s="23"/>
      <c r="N1042" s="23"/>
      <c r="O1042" s="23"/>
      <c r="P1042" s="23"/>
      <c r="Q1042" s="23"/>
      <c r="R1042" s="23"/>
      <c r="S1042" s="23"/>
      <c r="T1042" s="23"/>
      <c r="U1042" s="23"/>
    </row>
    <row r="1043" spans="1:21" customFormat="1" x14ac:dyDescent="0.2">
      <c r="A1043" s="53">
        <v>45660</v>
      </c>
      <c r="B1043" s="9" t="s">
        <v>1574</v>
      </c>
      <c r="C1043" s="10" t="s">
        <v>70</v>
      </c>
      <c r="D1043" s="10" t="s">
        <v>77</v>
      </c>
      <c r="E1043" s="9" t="s">
        <v>37</v>
      </c>
      <c r="F1043" s="9" t="s">
        <v>1622</v>
      </c>
      <c r="G1043" s="11"/>
      <c r="H1043" s="9"/>
      <c r="I1043" s="23"/>
      <c r="J1043" s="23"/>
      <c r="K1043" s="23"/>
      <c r="L1043" s="23"/>
      <c r="M1043" s="23"/>
      <c r="N1043" s="23"/>
      <c r="O1043" s="23"/>
      <c r="P1043" s="23"/>
      <c r="Q1043" s="23"/>
      <c r="R1043" s="23"/>
      <c r="S1043" s="23"/>
      <c r="T1043" s="23"/>
      <c r="U1043" s="23"/>
    </row>
    <row r="1044" spans="1:21" customFormat="1" x14ac:dyDescent="0.2">
      <c r="A1044" s="53">
        <v>45660</v>
      </c>
      <c r="B1044" s="9" t="s">
        <v>1626</v>
      </c>
      <c r="C1044" s="10" t="s">
        <v>56</v>
      </c>
      <c r="D1044" s="10" t="s">
        <v>77</v>
      </c>
      <c r="E1044" s="9" t="s">
        <v>39</v>
      </c>
      <c r="F1044" s="9" t="s">
        <v>1622</v>
      </c>
      <c r="G1044" s="11">
        <v>7</v>
      </c>
      <c r="H1044" s="9"/>
      <c r="I1044" s="23"/>
      <c r="J1044" s="23"/>
      <c r="K1044" s="23"/>
      <c r="L1044" s="23"/>
      <c r="M1044" s="23"/>
      <c r="N1044" s="23"/>
      <c r="O1044" s="23"/>
      <c r="P1044" s="23"/>
      <c r="Q1044" s="23"/>
      <c r="R1044" s="23"/>
      <c r="S1044" s="23"/>
      <c r="T1044" s="23"/>
      <c r="U1044" s="23"/>
    </row>
    <row r="1045" spans="1:21" customFormat="1" x14ac:dyDescent="0.2">
      <c r="A1045" s="61">
        <v>45660</v>
      </c>
      <c r="B1045" s="35" t="s">
        <v>1627</v>
      </c>
      <c r="C1045" s="35" t="s">
        <v>9</v>
      </c>
      <c r="D1045" s="35" t="s">
        <v>59</v>
      </c>
      <c r="E1045" s="36" t="s">
        <v>33</v>
      </c>
      <c r="F1045" s="36" t="s">
        <v>1592</v>
      </c>
      <c r="G1045" s="35"/>
      <c r="H1045" s="35"/>
    </row>
    <row r="1046" spans="1:21" customFormat="1" x14ac:dyDescent="0.2">
      <c r="A1046" s="62">
        <v>45663</v>
      </c>
      <c r="B1046" s="33" t="s">
        <v>1457</v>
      </c>
      <c r="C1046" s="33" t="s">
        <v>45</v>
      </c>
      <c r="D1046" s="33" t="s">
        <v>64</v>
      </c>
      <c r="E1046" s="13" t="s">
        <v>39</v>
      </c>
      <c r="F1046" s="13" t="s">
        <v>1622</v>
      </c>
      <c r="G1046" s="33">
        <v>12</v>
      </c>
      <c r="H1046" s="33"/>
    </row>
    <row r="1047" spans="1:21" customFormat="1" x14ac:dyDescent="0.2">
      <c r="A1047" s="63">
        <v>45663</v>
      </c>
      <c r="B1047" s="21" t="s">
        <v>1438</v>
      </c>
      <c r="C1047" s="21" t="s">
        <v>49</v>
      </c>
      <c r="D1047" s="21" t="s">
        <v>77</v>
      </c>
      <c r="E1047" s="9" t="s">
        <v>20</v>
      </c>
      <c r="F1047" s="9" t="s">
        <v>1622</v>
      </c>
      <c r="G1047" s="21">
        <v>15</v>
      </c>
      <c r="H1047" s="21"/>
    </row>
    <row r="1048" spans="1:21" customFormat="1" x14ac:dyDescent="0.2">
      <c r="A1048" s="61">
        <v>45663</v>
      </c>
      <c r="B1048" s="35" t="s">
        <v>1534</v>
      </c>
      <c r="C1048" s="35" t="s">
        <v>58</v>
      </c>
      <c r="D1048" s="35" t="s">
        <v>64</v>
      </c>
      <c r="E1048" s="36" t="s">
        <v>23</v>
      </c>
      <c r="F1048" s="36" t="s">
        <v>1622</v>
      </c>
      <c r="G1048" s="35"/>
      <c r="H1048" s="35"/>
    </row>
    <row r="1049" spans="1:21" x14ac:dyDescent="0.2">
      <c r="A1049" s="63">
        <v>45663</v>
      </c>
      <c r="B1049" s="21" t="s">
        <v>1490</v>
      </c>
      <c r="C1049" s="21" t="s">
        <v>42</v>
      </c>
      <c r="D1049" s="21" t="s">
        <v>69</v>
      </c>
      <c r="E1049" s="9" t="s">
        <v>26</v>
      </c>
      <c r="F1049" s="9" t="s">
        <v>1622</v>
      </c>
      <c r="I1049" s="54"/>
    </row>
    <row r="1050" spans="1:21" customFormat="1" x14ac:dyDescent="0.2">
      <c r="A1050" s="65">
        <v>45664</v>
      </c>
      <c r="B1050" s="21" t="s">
        <v>1479</v>
      </c>
      <c r="C1050" s="21" t="s">
        <v>32</v>
      </c>
      <c r="D1050" s="21" t="s">
        <v>77</v>
      </c>
      <c r="E1050" s="9" t="s">
        <v>41</v>
      </c>
      <c r="F1050" s="9"/>
      <c r="G1050" s="21"/>
      <c r="H1050" s="55"/>
    </row>
    <row r="1051" spans="1:21" customFormat="1" x14ac:dyDescent="0.2">
      <c r="A1051" s="61">
        <v>45664</v>
      </c>
      <c r="B1051" s="35" t="s">
        <v>1580</v>
      </c>
      <c r="C1051" s="35" t="s">
        <v>27</v>
      </c>
      <c r="D1051" s="35" t="s">
        <v>59</v>
      </c>
      <c r="E1051" s="36" t="s">
        <v>33</v>
      </c>
      <c r="F1051" s="36" t="s">
        <v>1592</v>
      </c>
      <c r="G1051" s="35"/>
      <c r="H1051" s="35"/>
    </row>
    <row r="1052" spans="1:21" customFormat="1" x14ac:dyDescent="0.2">
      <c r="A1052" s="63">
        <v>45664</v>
      </c>
      <c r="B1052" s="21" t="s">
        <v>1541</v>
      </c>
      <c r="C1052" s="21" t="s">
        <v>58</v>
      </c>
      <c r="D1052" s="21" t="s">
        <v>64</v>
      </c>
      <c r="E1052" s="9" t="s">
        <v>23</v>
      </c>
      <c r="F1052" s="9" t="s">
        <v>1622</v>
      </c>
      <c r="G1052" s="21"/>
      <c r="H1052" s="21"/>
    </row>
    <row r="1053" spans="1:21" customFormat="1" x14ac:dyDescent="0.2">
      <c r="A1053" s="62">
        <v>45664</v>
      </c>
      <c r="B1053" s="33" t="s">
        <v>1628</v>
      </c>
      <c r="C1053" s="33" t="s">
        <v>45</v>
      </c>
      <c r="D1053" s="33" t="s">
        <v>64</v>
      </c>
      <c r="E1053" s="13" t="s">
        <v>39</v>
      </c>
      <c r="F1053" s="13" t="s">
        <v>1622</v>
      </c>
      <c r="G1053" s="33">
        <v>7</v>
      </c>
      <c r="H1053" s="33"/>
    </row>
    <row r="1054" spans="1:21" customFormat="1" x14ac:dyDescent="0.2">
      <c r="A1054" s="63">
        <v>45664</v>
      </c>
      <c r="B1054" s="21" t="s">
        <v>1438</v>
      </c>
      <c r="C1054" s="21" t="s">
        <v>49</v>
      </c>
      <c r="D1054" s="21" t="s">
        <v>77</v>
      </c>
      <c r="E1054" s="9" t="s">
        <v>20</v>
      </c>
      <c r="F1054" s="9" t="s">
        <v>1622</v>
      </c>
      <c r="G1054" s="21">
        <v>6</v>
      </c>
      <c r="H1054" s="21"/>
    </row>
    <row r="1055" spans="1:21" customFormat="1" x14ac:dyDescent="0.2">
      <c r="A1055" s="63">
        <v>45664</v>
      </c>
      <c r="B1055" s="21" t="s">
        <v>1480</v>
      </c>
      <c r="C1055" s="21" t="s">
        <v>73</v>
      </c>
      <c r="D1055" s="21" t="s">
        <v>77</v>
      </c>
      <c r="E1055" s="9" t="s">
        <v>37</v>
      </c>
      <c r="F1055" s="9" t="s">
        <v>1622</v>
      </c>
      <c r="G1055" s="21"/>
      <c r="H1055" s="21"/>
    </row>
    <row r="1056" spans="1:21" customFormat="1" x14ac:dyDescent="0.2">
      <c r="A1056" s="64">
        <v>45665</v>
      </c>
      <c r="B1056" s="34" t="s">
        <v>1629</v>
      </c>
      <c r="C1056" s="34"/>
      <c r="D1056" s="34" t="s">
        <v>64</v>
      </c>
      <c r="E1056" s="6" t="s">
        <v>39</v>
      </c>
      <c r="F1056" s="6" t="s">
        <v>1592</v>
      </c>
      <c r="G1056" s="34"/>
      <c r="H1056" s="34"/>
    </row>
    <row r="1057" spans="1:9" customFormat="1" x14ac:dyDescent="0.2">
      <c r="A1057" s="61">
        <v>45666</v>
      </c>
      <c r="B1057" s="35" t="s">
        <v>1164</v>
      </c>
      <c r="C1057" s="35" t="s">
        <v>62</v>
      </c>
      <c r="D1057" s="35" t="s">
        <v>77</v>
      </c>
      <c r="E1057" s="36" t="s">
        <v>39</v>
      </c>
      <c r="F1057" s="36" t="s">
        <v>1592</v>
      </c>
      <c r="G1057" s="35"/>
      <c r="H1057" s="35"/>
    </row>
    <row r="1058" spans="1:9" customFormat="1" x14ac:dyDescent="0.2">
      <c r="A1058" s="62">
        <v>45666</v>
      </c>
      <c r="B1058" s="33" t="s">
        <v>1544</v>
      </c>
      <c r="C1058" s="33" t="s">
        <v>71</v>
      </c>
      <c r="D1058" s="33" t="s">
        <v>64</v>
      </c>
      <c r="E1058" s="13" t="s">
        <v>23</v>
      </c>
      <c r="F1058" s="13" t="s">
        <v>1622</v>
      </c>
      <c r="G1058" s="33"/>
      <c r="H1058" s="33"/>
    </row>
    <row r="1059" spans="1:9" customFormat="1" x14ac:dyDescent="0.2">
      <c r="A1059" s="62">
        <v>45666</v>
      </c>
      <c r="B1059" s="33" t="s">
        <v>1498</v>
      </c>
      <c r="C1059" s="33" t="s">
        <v>49</v>
      </c>
      <c r="D1059" s="33" t="s">
        <v>77</v>
      </c>
      <c r="E1059" s="13" t="s">
        <v>37</v>
      </c>
      <c r="F1059" s="13" t="s">
        <v>1622</v>
      </c>
      <c r="G1059" s="33"/>
      <c r="H1059" s="33"/>
    </row>
    <row r="1060" spans="1:9" customFormat="1" x14ac:dyDescent="0.2">
      <c r="A1060" s="63">
        <v>45666</v>
      </c>
      <c r="B1060" s="21" t="s">
        <v>1630</v>
      </c>
      <c r="C1060" s="21" t="s">
        <v>30</v>
      </c>
      <c r="D1060" s="21" t="s">
        <v>59</v>
      </c>
      <c r="E1060" s="9" t="s">
        <v>29</v>
      </c>
      <c r="F1060" s="9" t="s">
        <v>1622</v>
      </c>
      <c r="G1060" s="21"/>
      <c r="H1060" s="21"/>
    </row>
    <row r="1061" spans="1:9" customFormat="1" x14ac:dyDescent="0.2">
      <c r="A1061" s="64">
        <v>45667</v>
      </c>
      <c r="B1061" s="34" t="s">
        <v>1631</v>
      </c>
      <c r="C1061" s="34"/>
      <c r="D1061" s="34" t="s">
        <v>64</v>
      </c>
      <c r="E1061" s="6" t="s">
        <v>39</v>
      </c>
      <c r="F1061" s="6" t="s">
        <v>1592</v>
      </c>
      <c r="G1061" s="34"/>
      <c r="H1061" s="34"/>
    </row>
    <row r="1062" spans="1:9" customFormat="1" x14ac:dyDescent="0.2">
      <c r="A1062" s="61">
        <v>45667</v>
      </c>
      <c r="B1062" s="35" t="s">
        <v>1632</v>
      </c>
      <c r="C1062" s="35"/>
      <c r="D1062" s="35" t="s">
        <v>59</v>
      </c>
      <c r="E1062" s="36" t="s">
        <v>33</v>
      </c>
      <c r="F1062" s="36" t="s">
        <v>1592</v>
      </c>
      <c r="G1062" s="35"/>
      <c r="H1062" s="35"/>
    </row>
    <row r="1063" spans="1:9" customFormat="1" x14ac:dyDescent="0.2">
      <c r="A1063" s="62">
        <v>45668</v>
      </c>
      <c r="B1063" s="33" t="s">
        <v>1633</v>
      </c>
      <c r="C1063" s="33" t="s">
        <v>54</v>
      </c>
      <c r="D1063" s="33" t="s">
        <v>64</v>
      </c>
      <c r="E1063" s="13" t="s">
        <v>20</v>
      </c>
      <c r="F1063" s="13" t="s">
        <v>1592</v>
      </c>
      <c r="G1063" s="33">
        <v>0</v>
      </c>
      <c r="H1063" s="33" t="s">
        <v>1634</v>
      </c>
    </row>
    <row r="1064" spans="1:9" customFormat="1" x14ac:dyDescent="0.2">
      <c r="A1064" s="63">
        <v>45670</v>
      </c>
      <c r="B1064" s="21" t="s">
        <v>1513</v>
      </c>
      <c r="C1064" s="21" t="s">
        <v>58</v>
      </c>
      <c r="D1064" s="21" t="s">
        <v>64</v>
      </c>
      <c r="E1064" s="9" t="s">
        <v>23</v>
      </c>
      <c r="F1064" s="9" t="s">
        <v>1622</v>
      </c>
      <c r="G1064" s="21"/>
      <c r="H1064" s="21"/>
    </row>
    <row r="1065" spans="1:9" customFormat="1" x14ac:dyDescent="0.2">
      <c r="A1065" s="62">
        <v>45670</v>
      </c>
      <c r="B1065" s="33" t="s">
        <v>1457</v>
      </c>
      <c r="C1065" s="33" t="s">
        <v>45</v>
      </c>
      <c r="D1065" s="33" t="s">
        <v>64</v>
      </c>
      <c r="E1065" s="13" t="s">
        <v>39</v>
      </c>
      <c r="F1065" s="13" t="s">
        <v>1622</v>
      </c>
      <c r="G1065" s="33">
        <v>13</v>
      </c>
      <c r="H1065" s="33"/>
    </row>
    <row r="1066" spans="1:9" x14ac:dyDescent="0.2">
      <c r="A1066" s="62">
        <v>45670</v>
      </c>
      <c r="B1066" s="33" t="s">
        <v>1490</v>
      </c>
      <c r="C1066" s="33" t="s">
        <v>42</v>
      </c>
      <c r="D1066" s="33" t="s">
        <v>69</v>
      </c>
      <c r="E1066" s="13" t="s">
        <v>26</v>
      </c>
      <c r="F1066" s="13" t="s">
        <v>1622</v>
      </c>
      <c r="G1066" s="33"/>
      <c r="H1066" s="33"/>
      <c r="I1066" s="54"/>
    </row>
    <row r="1067" spans="1:9" customFormat="1" x14ac:dyDescent="0.2">
      <c r="A1067" s="63">
        <v>45671</v>
      </c>
      <c r="B1067" s="21" t="s">
        <v>1535</v>
      </c>
      <c r="C1067" s="21" t="s">
        <v>15</v>
      </c>
      <c r="D1067" s="21" t="s">
        <v>59</v>
      </c>
      <c r="E1067" s="9" t="s">
        <v>33</v>
      </c>
      <c r="F1067" s="9" t="s">
        <v>1622</v>
      </c>
      <c r="G1067" s="21"/>
      <c r="H1067" s="21"/>
    </row>
    <row r="1068" spans="1:9" customFormat="1" x14ac:dyDescent="0.2">
      <c r="A1068" s="61">
        <v>45671</v>
      </c>
      <c r="B1068" s="35" t="s">
        <v>1534</v>
      </c>
      <c r="C1068" s="35" t="s">
        <v>58</v>
      </c>
      <c r="D1068" s="35" t="s">
        <v>64</v>
      </c>
      <c r="E1068" s="36" t="s">
        <v>23</v>
      </c>
      <c r="F1068" s="36" t="s">
        <v>1622</v>
      </c>
      <c r="G1068" s="35"/>
      <c r="H1068" s="35"/>
    </row>
    <row r="1069" spans="1:9" customFormat="1" x14ac:dyDescent="0.2">
      <c r="A1069" s="65">
        <v>45671</v>
      </c>
      <c r="B1069" s="21" t="s">
        <v>1495</v>
      </c>
      <c r="C1069" s="21" t="s">
        <v>49</v>
      </c>
      <c r="D1069" s="21" t="s">
        <v>77</v>
      </c>
      <c r="E1069" s="9" t="s">
        <v>41</v>
      </c>
      <c r="F1069" s="9"/>
      <c r="G1069" s="21"/>
      <c r="H1069" s="55"/>
    </row>
    <row r="1070" spans="1:9" customFormat="1" x14ac:dyDescent="0.2">
      <c r="A1070" s="63">
        <v>45671</v>
      </c>
      <c r="B1070" s="21" t="s">
        <v>1635</v>
      </c>
      <c r="C1070" s="21" t="s">
        <v>3</v>
      </c>
      <c r="D1070" s="21" t="s">
        <v>77</v>
      </c>
      <c r="E1070" s="9" t="s">
        <v>39</v>
      </c>
      <c r="F1070" s="9" t="s">
        <v>1622</v>
      </c>
      <c r="G1070" s="21">
        <v>5</v>
      </c>
      <c r="H1070" s="21"/>
    </row>
    <row r="1071" spans="1:9" customFormat="1" x14ac:dyDescent="0.2">
      <c r="A1071" s="64">
        <v>45672</v>
      </c>
      <c r="B1071" s="34" t="s">
        <v>1636</v>
      </c>
      <c r="C1071" s="34" t="s">
        <v>71</v>
      </c>
      <c r="D1071" s="34" t="s">
        <v>64</v>
      </c>
      <c r="E1071" s="6" t="s">
        <v>35</v>
      </c>
      <c r="F1071" s="6" t="s">
        <v>1622</v>
      </c>
      <c r="G1071" s="34"/>
      <c r="H1071" s="34"/>
    </row>
    <row r="1072" spans="1:9" customFormat="1" x14ac:dyDescent="0.2">
      <c r="A1072" s="62">
        <v>45672</v>
      </c>
      <c r="B1072" s="33" t="s">
        <v>1637</v>
      </c>
      <c r="C1072" s="33" t="s">
        <v>72</v>
      </c>
      <c r="D1072" s="33" t="s">
        <v>64</v>
      </c>
      <c r="E1072" s="13" t="s">
        <v>39</v>
      </c>
      <c r="F1072" s="13" t="s">
        <v>1622</v>
      </c>
      <c r="G1072" s="33">
        <v>11</v>
      </c>
      <c r="H1072" s="33"/>
    </row>
    <row r="1073" spans="1:9" customFormat="1" x14ac:dyDescent="0.2">
      <c r="A1073" s="62">
        <v>45672</v>
      </c>
      <c r="B1073" s="33" t="s">
        <v>1638</v>
      </c>
      <c r="C1073" s="33" t="s">
        <v>49</v>
      </c>
      <c r="D1073" s="33" t="s">
        <v>77</v>
      </c>
      <c r="E1073" s="13" t="s">
        <v>37</v>
      </c>
      <c r="F1073" s="13" t="s">
        <v>1622</v>
      </c>
      <c r="G1073" s="33"/>
      <c r="H1073" s="33"/>
    </row>
    <row r="1074" spans="1:9" x14ac:dyDescent="0.2">
      <c r="A1074" s="63">
        <v>45672</v>
      </c>
      <c r="B1074" s="21" t="s">
        <v>1639</v>
      </c>
      <c r="C1074" s="21" t="s">
        <v>47</v>
      </c>
      <c r="D1074" s="21" t="s">
        <v>69</v>
      </c>
      <c r="E1074" s="9" t="s">
        <v>26</v>
      </c>
      <c r="F1074" s="9" t="s">
        <v>1622</v>
      </c>
      <c r="I1074" s="54"/>
    </row>
    <row r="1075" spans="1:9" customFormat="1" x14ac:dyDescent="0.2">
      <c r="A1075" s="63">
        <v>45673</v>
      </c>
      <c r="B1075" s="21" t="s">
        <v>1330</v>
      </c>
      <c r="C1075" s="21" t="s">
        <v>52</v>
      </c>
      <c r="D1075" s="21" t="s">
        <v>69</v>
      </c>
      <c r="E1075" s="9" t="s">
        <v>17</v>
      </c>
      <c r="F1075" s="9" t="s">
        <v>1622</v>
      </c>
      <c r="G1075" s="21">
        <v>18</v>
      </c>
      <c r="H1075" s="21"/>
    </row>
    <row r="1076" spans="1:9" customFormat="1" x14ac:dyDescent="0.2">
      <c r="A1076" s="61">
        <v>45673</v>
      </c>
      <c r="B1076" s="35" t="s">
        <v>1640</v>
      </c>
      <c r="C1076" s="35" t="s">
        <v>71</v>
      </c>
      <c r="D1076" s="35" t="s">
        <v>64</v>
      </c>
      <c r="E1076" s="36" t="s">
        <v>35</v>
      </c>
      <c r="F1076" s="36" t="s">
        <v>1622</v>
      </c>
      <c r="G1076" s="35"/>
      <c r="H1076" s="35"/>
    </row>
    <row r="1077" spans="1:9" customFormat="1" x14ac:dyDescent="0.2">
      <c r="A1077" s="62">
        <v>45673</v>
      </c>
      <c r="B1077" s="33" t="s">
        <v>1641</v>
      </c>
      <c r="C1077" s="33" t="s">
        <v>50</v>
      </c>
      <c r="D1077" s="33" t="s">
        <v>77</v>
      </c>
      <c r="E1077" s="13" t="s">
        <v>39</v>
      </c>
      <c r="F1077" s="13" t="s">
        <v>1622</v>
      </c>
      <c r="G1077" s="33">
        <v>8</v>
      </c>
      <c r="H1077" s="33"/>
    </row>
    <row r="1078" spans="1:9" x14ac:dyDescent="0.2">
      <c r="A1078" s="63">
        <v>45673</v>
      </c>
      <c r="B1078" s="21" t="s">
        <v>1516</v>
      </c>
      <c r="C1078" s="21" t="s">
        <v>47</v>
      </c>
      <c r="D1078" s="21" t="s">
        <v>69</v>
      </c>
      <c r="E1078" s="9" t="s">
        <v>26</v>
      </c>
      <c r="F1078" s="9" t="s">
        <v>1622</v>
      </c>
      <c r="I1078" s="54"/>
    </row>
    <row r="1079" spans="1:9" customFormat="1" x14ac:dyDescent="0.2">
      <c r="A1079" s="65">
        <v>45674</v>
      </c>
      <c r="B1079" s="21" t="s">
        <v>1485</v>
      </c>
      <c r="C1079" s="21" t="s">
        <v>73</v>
      </c>
      <c r="D1079" s="21" t="s">
        <v>77</v>
      </c>
      <c r="E1079" s="9" t="s">
        <v>41</v>
      </c>
      <c r="F1079" s="9"/>
      <c r="G1079" s="21"/>
      <c r="H1079" s="55"/>
    </row>
    <row r="1080" spans="1:9" customFormat="1" x14ac:dyDescent="0.2">
      <c r="A1080" s="64">
        <v>45674</v>
      </c>
      <c r="B1080" s="34" t="s">
        <v>1502</v>
      </c>
      <c r="C1080" s="34" t="s">
        <v>62</v>
      </c>
      <c r="D1080" s="34" t="s">
        <v>77</v>
      </c>
      <c r="E1080" s="6" t="s">
        <v>39</v>
      </c>
      <c r="F1080" s="6" t="s">
        <v>1622</v>
      </c>
      <c r="G1080" s="34">
        <v>7</v>
      </c>
      <c r="H1080" s="34"/>
    </row>
    <row r="1081" spans="1:9" customFormat="1" x14ac:dyDescent="0.2">
      <c r="A1081" s="63">
        <v>45674</v>
      </c>
      <c r="B1081" s="21" t="s">
        <v>1511</v>
      </c>
      <c r="C1081" s="21" t="s">
        <v>70</v>
      </c>
      <c r="D1081" s="21" t="s">
        <v>77</v>
      </c>
      <c r="E1081" s="9" t="s">
        <v>37</v>
      </c>
      <c r="F1081" s="9" t="s">
        <v>1622</v>
      </c>
      <c r="G1081" s="21"/>
      <c r="H1081" s="21"/>
    </row>
    <row r="1082" spans="1:9" customFormat="1" x14ac:dyDescent="0.2">
      <c r="A1082" s="61">
        <v>45674</v>
      </c>
      <c r="B1082" s="35" t="s">
        <v>1642</v>
      </c>
      <c r="C1082" s="35"/>
      <c r="D1082" s="35" t="s">
        <v>59</v>
      </c>
      <c r="E1082" s="36" t="s">
        <v>33</v>
      </c>
      <c r="F1082" s="36" t="s">
        <v>1592</v>
      </c>
      <c r="G1082" s="35"/>
      <c r="H1082" s="35"/>
    </row>
    <row r="1083" spans="1:9" x14ac:dyDescent="0.2">
      <c r="A1083" s="63">
        <v>45675</v>
      </c>
      <c r="B1083" s="21" t="s">
        <v>1643</v>
      </c>
      <c r="C1083" s="21" t="s">
        <v>42</v>
      </c>
      <c r="D1083" s="21" t="s">
        <v>69</v>
      </c>
      <c r="E1083" s="9" t="s">
        <v>29</v>
      </c>
      <c r="F1083" s="9" t="s">
        <v>1622</v>
      </c>
      <c r="I1083" s="54"/>
    </row>
    <row r="1084" spans="1:9" customFormat="1" x14ac:dyDescent="0.2">
      <c r="A1084" s="63">
        <v>45678</v>
      </c>
      <c r="B1084" s="21" t="s">
        <v>1330</v>
      </c>
      <c r="C1084" s="21" t="s">
        <v>52</v>
      </c>
      <c r="D1084" s="21" t="s">
        <v>69</v>
      </c>
      <c r="E1084" s="9" t="s">
        <v>17</v>
      </c>
      <c r="F1084" s="9" t="s">
        <v>1622</v>
      </c>
      <c r="G1084" s="21">
        <v>13</v>
      </c>
      <c r="H1084" s="21"/>
    </row>
    <row r="1085" spans="1:9" customFormat="1" x14ac:dyDescent="0.2">
      <c r="A1085" s="61">
        <v>45678</v>
      </c>
      <c r="B1085" s="35" t="s">
        <v>1551</v>
      </c>
      <c r="C1085" s="35"/>
      <c r="D1085" s="35" t="s">
        <v>59</v>
      </c>
      <c r="E1085" s="36" t="s">
        <v>33</v>
      </c>
      <c r="F1085" s="36" t="s">
        <v>1592</v>
      </c>
      <c r="G1085" s="35"/>
      <c r="H1085" s="35"/>
    </row>
    <row r="1086" spans="1:9" customFormat="1" x14ac:dyDescent="0.2">
      <c r="A1086" s="63">
        <v>45678</v>
      </c>
      <c r="B1086" s="21" t="s">
        <v>1444</v>
      </c>
      <c r="C1086" s="21" t="s">
        <v>72</v>
      </c>
      <c r="D1086" s="21" t="s">
        <v>64</v>
      </c>
      <c r="E1086" s="9" t="s">
        <v>39</v>
      </c>
      <c r="F1086" s="9" t="s">
        <v>1622</v>
      </c>
      <c r="G1086" s="21">
        <v>6</v>
      </c>
      <c r="H1086" s="21"/>
    </row>
    <row r="1087" spans="1:9" customFormat="1" x14ac:dyDescent="0.2">
      <c r="A1087" s="63">
        <v>45678</v>
      </c>
      <c r="B1087" s="21" t="s">
        <v>1644</v>
      </c>
      <c r="C1087" s="21" t="s">
        <v>79</v>
      </c>
      <c r="D1087" s="21" t="s">
        <v>64</v>
      </c>
      <c r="E1087" s="9" t="s">
        <v>20</v>
      </c>
      <c r="F1087" s="9" t="s">
        <v>1622</v>
      </c>
      <c r="G1087" s="21">
        <v>12</v>
      </c>
      <c r="H1087" s="21"/>
    </row>
    <row r="1088" spans="1:9" customFormat="1" x14ac:dyDescent="0.2">
      <c r="A1088" s="62">
        <v>45679</v>
      </c>
      <c r="B1088" s="33" t="s">
        <v>1645</v>
      </c>
      <c r="C1088" s="33" t="s">
        <v>71</v>
      </c>
      <c r="D1088" s="33" t="s">
        <v>64</v>
      </c>
      <c r="E1088" s="13" t="s">
        <v>35</v>
      </c>
      <c r="F1088" s="13" t="s">
        <v>1622</v>
      </c>
      <c r="G1088" s="33"/>
      <c r="H1088" s="33"/>
    </row>
    <row r="1089" spans="1:9" customFormat="1" x14ac:dyDescent="0.2">
      <c r="A1089" s="63">
        <v>45679</v>
      </c>
      <c r="B1089" s="21" t="s">
        <v>1563</v>
      </c>
      <c r="C1089" s="21" t="s">
        <v>68</v>
      </c>
      <c r="D1089" s="21" t="s">
        <v>59</v>
      </c>
      <c r="E1089" s="9" t="s">
        <v>33</v>
      </c>
      <c r="F1089" s="9" t="s">
        <v>1622</v>
      </c>
      <c r="G1089" s="21"/>
      <c r="H1089" s="21"/>
    </row>
    <row r="1090" spans="1:9" x14ac:dyDescent="0.2">
      <c r="A1090" s="64">
        <v>45679</v>
      </c>
      <c r="B1090" s="34" t="s">
        <v>1646</v>
      </c>
      <c r="C1090" s="34" t="s">
        <v>75</v>
      </c>
      <c r="D1090" s="34" t="s">
        <v>69</v>
      </c>
      <c r="E1090" s="6" t="s">
        <v>26</v>
      </c>
      <c r="F1090" s="6" t="s">
        <v>1622</v>
      </c>
      <c r="G1090" s="34"/>
      <c r="H1090" s="34"/>
      <c r="I1090" s="54"/>
    </row>
    <row r="1091" spans="1:9" customFormat="1" x14ac:dyDescent="0.2">
      <c r="A1091" s="64">
        <v>45680</v>
      </c>
      <c r="B1091" s="34" t="s">
        <v>1647</v>
      </c>
      <c r="C1091" s="34" t="s">
        <v>12</v>
      </c>
      <c r="D1091" s="34" t="s">
        <v>77</v>
      </c>
      <c r="E1091" s="6" t="s">
        <v>37</v>
      </c>
      <c r="F1091" s="6" t="s">
        <v>1622</v>
      </c>
      <c r="G1091" s="34"/>
      <c r="H1091" s="34"/>
    </row>
    <row r="1092" spans="1:9" customFormat="1" x14ac:dyDescent="0.2">
      <c r="A1092" s="62">
        <v>45680</v>
      </c>
      <c r="B1092" s="33" t="s">
        <v>1648</v>
      </c>
      <c r="C1092" s="33" t="s">
        <v>50</v>
      </c>
      <c r="D1092" s="33" t="s">
        <v>77</v>
      </c>
      <c r="E1092" s="13" t="s">
        <v>39</v>
      </c>
      <c r="F1092" s="13" t="s">
        <v>1622</v>
      </c>
      <c r="G1092" s="33">
        <v>8</v>
      </c>
      <c r="H1092" s="33"/>
    </row>
    <row r="1093" spans="1:9" x14ac:dyDescent="0.2">
      <c r="A1093" s="63">
        <v>45680</v>
      </c>
      <c r="B1093" s="21" t="s">
        <v>1649</v>
      </c>
      <c r="C1093" s="21" t="s">
        <v>47</v>
      </c>
      <c r="D1093" s="21" t="s">
        <v>69</v>
      </c>
      <c r="E1093" s="9" t="s">
        <v>26</v>
      </c>
      <c r="F1093" s="9" t="s">
        <v>1622</v>
      </c>
      <c r="I1093" s="54"/>
    </row>
    <row r="1094" spans="1:9" customFormat="1" x14ac:dyDescent="0.2">
      <c r="A1094" s="64">
        <v>45681</v>
      </c>
      <c r="B1094" s="34" t="s">
        <v>1650</v>
      </c>
      <c r="C1094" s="34" t="s">
        <v>50</v>
      </c>
      <c r="D1094" s="34" t="s">
        <v>77</v>
      </c>
      <c r="E1094" s="6" t="s">
        <v>39</v>
      </c>
      <c r="F1094" s="6" t="s">
        <v>1622</v>
      </c>
      <c r="G1094" s="34">
        <v>3</v>
      </c>
      <c r="H1094" s="34"/>
    </row>
    <row r="1095" spans="1:9" customFormat="1" x14ac:dyDescent="0.2">
      <c r="A1095" s="61">
        <v>45681</v>
      </c>
      <c r="B1095" s="35" t="s">
        <v>1651</v>
      </c>
      <c r="C1095" s="35" t="s">
        <v>27</v>
      </c>
      <c r="D1095" s="35" t="s">
        <v>59</v>
      </c>
      <c r="E1095" s="36" t="s">
        <v>33</v>
      </c>
      <c r="F1095" s="36" t="s">
        <v>1592</v>
      </c>
      <c r="G1095" s="35"/>
      <c r="H1095" s="35"/>
    </row>
    <row r="1096" spans="1:9" customFormat="1" x14ac:dyDescent="0.2">
      <c r="A1096" s="63">
        <v>45684</v>
      </c>
      <c r="B1096" s="21" t="s">
        <v>1513</v>
      </c>
      <c r="C1096" s="21" t="s">
        <v>58</v>
      </c>
      <c r="D1096" s="21" t="s">
        <v>64</v>
      </c>
      <c r="E1096" s="9" t="s">
        <v>23</v>
      </c>
      <c r="F1096" s="9" t="s">
        <v>1622</v>
      </c>
      <c r="G1096" s="21"/>
      <c r="H1096" s="21"/>
    </row>
    <row r="1097" spans="1:9" customFormat="1" x14ac:dyDescent="0.2">
      <c r="A1097" s="62">
        <v>45684</v>
      </c>
      <c r="B1097" s="33" t="s">
        <v>1446</v>
      </c>
      <c r="C1097" s="33" t="s">
        <v>45</v>
      </c>
      <c r="D1097" s="33" t="s">
        <v>64</v>
      </c>
      <c r="E1097" s="13" t="s">
        <v>39</v>
      </c>
      <c r="F1097" s="13" t="s">
        <v>1622</v>
      </c>
      <c r="G1097" s="33">
        <v>15</v>
      </c>
      <c r="H1097" s="33"/>
    </row>
    <row r="1098" spans="1:9" customFormat="1" x14ac:dyDescent="0.2">
      <c r="A1098" s="63">
        <v>45685</v>
      </c>
      <c r="B1098" s="21" t="s">
        <v>1562</v>
      </c>
      <c r="C1098" s="21" t="s">
        <v>68</v>
      </c>
      <c r="D1098" s="21" t="s">
        <v>59</v>
      </c>
      <c r="E1098" s="9" t="s">
        <v>33</v>
      </c>
      <c r="F1098" s="9" t="s">
        <v>1622</v>
      </c>
      <c r="G1098" s="21"/>
      <c r="H1098" s="21"/>
    </row>
    <row r="1099" spans="1:9" customFormat="1" x14ac:dyDescent="0.2">
      <c r="A1099" s="64">
        <v>45685</v>
      </c>
      <c r="B1099" s="34" t="s">
        <v>1652</v>
      </c>
      <c r="C1099" s="34" t="s">
        <v>46</v>
      </c>
      <c r="D1099" s="34" t="s">
        <v>64</v>
      </c>
      <c r="E1099" s="6" t="s">
        <v>35</v>
      </c>
      <c r="F1099" s="6" t="s">
        <v>1622</v>
      </c>
      <c r="G1099" s="34"/>
      <c r="H1099" s="34"/>
    </row>
    <row r="1100" spans="1:9" customFormat="1" x14ac:dyDescent="0.2">
      <c r="A1100" s="62">
        <v>45685</v>
      </c>
      <c r="B1100" s="33" t="s">
        <v>1653</v>
      </c>
      <c r="C1100" s="33" t="s">
        <v>79</v>
      </c>
      <c r="D1100" s="33" t="s">
        <v>64</v>
      </c>
      <c r="E1100" s="13" t="s">
        <v>20</v>
      </c>
      <c r="F1100" s="13" t="s">
        <v>1622</v>
      </c>
      <c r="G1100" s="33">
        <v>12</v>
      </c>
      <c r="H1100" s="33"/>
    </row>
    <row r="1101" spans="1:9" customFormat="1" x14ac:dyDescent="0.2">
      <c r="A1101" s="65">
        <v>45685</v>
      </c>
      <c r="B1101" s="21" t="s">
        <v>1654</v>
      </c>
      <c r="C1101" s="21" t="s">
        <v>49</v>
      </c>
      <c r="D1101" s="21" t="s">
        <v>77</v>
      </c>
      <c r="E1101" s="9" t="s">
        <v>41</v>
      </c>
      <c r="F1101" s="9"/>
      <c r="G1101" s="21"/>
      <c r="H1101" s="55"/>
    </row>
    <row r="1102" spans="1:9" customFormat="1" x14ac:dyDescent="0.2">
      <c r="A1102" s="63">
        <v>45685</v>
      </c>
      <c r="B1102" s="21" t="s">
        <v>1655</v>
      </c>
      <c r="C1102" s="21" t="s">
        <v>12</v>
      </c>
      <c r="D1102" s="21" t="s">
        <v>77</v>
      </c>
      <c r="E1102" s="9" t="s">
        <v>5</v>
      </c>
      <c r="F1102" s="9" t="s">
        <v>1622</v>
      </c>
      <c r="G1102" s="21"/>
      <c r="H1102" s="21"/>
    </row>
    <row r="1103" spans="1:9" customFormat="1" x14ac:dyDescent="0.2">
      <c r="A1103" s="65">
        <v>45686</v>
      </c>
      <c r="B1103" s="21" t="s">
        <v>1491</v>
      </c>
      <c r="C1103" s="21" t="s">
        <v>73</v>
      </c>
      <c r="D1103" s="21" t="s">
        <v>77</v>
      </c>
      <c r="E1103" s="9" t="s">
        <v>41</v>
      </c>
      <c r="F1103" s="9"/>
      <c r="G1103" s="21"/>
      <c r="H1103" s="55"/>
    </row>
    <row r="1104" spans="1:9" customFormat="1" x14ac:dyDescent="0.2">
      <c r="A1104" s="64">
        <v>45686</v>
      </c>
      <c r="B1104" s="34" t="s">
        <v>1656</v>
      </c>
      <c r="C1104" s="34" t="s">
        <v>71</v>
      </c>
      <c r="D1104" s="34" t="s">
        <v>64</v>
      </c>
      <c r="E1104" s="6" t="s">
        <v>20</v>
      </c>
      <c r="F1104" s="6" t="s">
        <v>1622</v>
      </c>
      <c r="G1104" s="34">
        <v>25</v>
      </c>
      <c r="H1104" s="34"/>
    </row>
    <row r="1105" spans="1:9" customFormat="1" x14ac:dyDescent="0.2">
      <c r="A1105" s="62">
        <v>45686</v>
      </c>
      <c r="B1105" s="33" t="s">
        <v>1442</v>
      </c>
      <c r="C1105" s="33" t="s">
        <v>79</v>
      </c>
      <c r="D1105" s="33" t="s">
        <v>64</v>
      </c>
      <c r="E1105" s="13" t="s">
        <v>20</v>
      </c>
      <c r="F1105" s="13" t="s">
        <v>1622</v>
      </c>
      <c r="G1105" s="33">
        <v>14</v>
      </c>
      <c r="H1105" s="33"/>
    </row>
    <row r="1106" spans="1:9" x14ac:dyDescent="0.2">
      <c r="A1106" s="63">
        <v>45686</v>
      </c>
      <c r="B1106" s="21" t="s">
        <v>1657</v>
      </c>
      <c r="C1106" s="21" t="s">
        <v>47</v>
      </c>
      <c r="D1106" s="21" t="s">
        <v>69</v>
      </c>
      <c r="E1106" s="9" t="s">
        <v>26</v>
      </c>
      <c r="F1106" s="9" t="s">
        <v>1622</v>
      </c>
      <c r="I1106" s="54"/>
    </row>
    <row r="1107" spans="1:9" customFormat="1" x14ac:dyDescent="0.2">
      <c r="A1107" s="61">
        <v>45687</v>
      </c>
      <c r="B1107" s="35" t="s">
        <v>1439</v>
      </c>
      <c r="C1107" s="35" t="s">
        <v>49</v>
      </c>
      <c r="D1107" s="35" t="s">
        <v>77</v>
      </c>
      <c r="E1107" s="36" t="s">
        <v>20</v>
      </c>
      <c r="F1107" s="36" t="s">
        <v>1622</v>
      </c>
      <c r="G1107" s="35">
        <v>23</v>
      </c>
      <c r="H1107" s="35"/>
    </row>
    <row r="1108" spans="1:9" customFormat="1" x14ac:dyDescent="0.2">
      <c r="A1108" s="63">
        <v>45687</v>
      </c>
      <c r="B1108" s="21" t="s">
        <v>1514</v>
      </c>
      <c r="C1108" s="21" t="s">
        <v>52</v>
      </c>
      <c r="D1108" s="21" t="s">
        <v>69</v>
      </c>
      <c r="E1108" s="9" t="s">
        <v>17</v>
      </c>
      <c r="F1108" s="9" t="s">
        <v>1622</v>
      </c>
      <c r="G1108" s="21">
        <v>15</v>
      </c>
      <c r="H1108" s="21"/>
    </row>
    <row r="1109" spans="1:9" customFormat="1" x14ac:dyDescent="0.2">
      <c r="A1109" s="64">
        <v>45687</v>
      </c>
      <c r="B1109" s="34" t="s">
        <v>1461</v>
      </c>
      <c r="C1109" s="34" t="s">
        <v>66</v>
      </c>
      <c r="D1109" s="34" t="s">
        <v>64</v>
      </c>
      <c r="E1109" s="6" t="s">
        <v>39</v>
      </c>
      <c r="F1109" s="6" t="s">
        <v>1592</v>
      </c>
      <c r="G1109" s="34"/>
      <c r="H1109" s="34"/>
    </row>
    <row r="1110" spans="1:9" customFormat="1" x14ac:dyDescent="0.2">
      <c r="A1110" s="61">
        <v>45687</v>
      </c>
      <c r="B1110" s="35" t="s">
        <v>1658</v>
      </c>
      <c r="C1110" s="35"/>
      <c r="D1110" s="35" t="s">
        <v>59</v>
      </c>
      <c r="E1110" s="36" t="s">
        <v>29</v>
      </c>
      <c r="F1110" s="36" t="s">
        <v>1592</v>
      </c>
      <c r="G1110" s="35"/>
      <c r="H1110" s="35"/>
    </row>
    <row r="1111" spans="1:9" x14ac:dyDescent="0.2">
      <c r="A1111" s="63">
        <v>45687</v>
      </c>
      <c r="B1111" s="21" t="s">
        <v>1659</v>
      </c>
      <c r="C1111" s="21" t="s">
        <v>47</v>
      </c>
      <c r="D1111" s="21" t="s">
        <v>69</v>
      </c>
      <c r="E1111" s="9" t="s">
        <v>26</v>
      </c>
      <c r="F1111" s="9" t="s">
        <v>1622</v>
      </c>
      <c r="G1111" s="21">
        <v>232</v>
      </c>
      <c r="H1111" s="21" t="s">
        <v>1620</v>
      </c>
      <c r="I1111" s="54"/>
    </row>
    <row r="1112" spans="1:9" customFormat="1" x14ac:dyDescent="0.2">
      <c r="A1112" s="65">
        <v>45688</v>
      </c>
      <c r="B1112" s="21" t="s">
        <v>1520</v>
      </c>
      <c r="C1112" s="21" t="s">
        <v>73</v>
      </c>
      <c r="D1112" s="21" t="s">
        <v>77</v>
      </c>
      <c r="E1112" s="9" t="s">
        <v>41</v>
      </c>
      <c r="F1112" s="9"/>
      <c r="G1112" s="21"/>
      <c r="H1112" s="55"/>
    </row>
    <row r="1113" spans="1:9" customFormat="1" x14ac:dyDescent="0.2">
      <c r="A1113" s="61">
        <v>45688</v>
      </c>
      <c r="B1113" s="35" t="s">
        <v>1660</v>
      </c>
      <c r="C1113" s="35" t="s">
        <v>56</v>
      </c>
      <c r="D1113" s="35" t="s">
        <v>77</v>
      </c>
      <c r="E1113" s="36" t="s">
        <v>39</v>
      </c>
      <c r="F1113" s="36" t="s">
        <v>1592</v>
      </c>
      <c r="G1113" s="35"/>
      <c r="H1113" s="35"/>
    </row>
    <row r="1114" spans="1:9" customFormat="1" x14ac:dyDescent="0.2">
      <c r="A1114" s="63">
        <v>45688</v>
      </c>
      <c r="B1114" s="21" t="s">
        <v>1574</v>
      </c>
      <c r="C1114" s="21" t="s">
        <v>70</v>
      </c>
      <c r="D1114" s="21" t="s">
        <v>77</v>
      </c>
      <c r="E1114" s="9" t="s">
        <v>37</v>
      </c>
      <c r="F1114" s="9" t="s">
        <v>1622</v>
      </c>
      <c r="G1114" s="21"/>
      <c r="H1114" s="21"/>
    </row>
    <row r="1115" spans="1:9" customFormat="1" x14ac:dyDescent="0.2">
      <c r="A1115" s="61">
        <v>45688</v>
      </c>
      <c r="B1115" s="35" t="s">
        <v>1661</v>
      </c>
      <c r="C1115" s="35"/>
      <c r="D1115" s="35" t="s">
        <v>59</v>
      </c>
      <c r="E1115" s="36" t="s">
        <v>33</v>
      </c>
      <c r="F1115" s="36" t="s">
        <v>1592</v>
      </c>
      <c r="G1115" s="35"/>
      <c r="H1115" s="35"/>
    </row>
    <row r="1116" spans="1:9" customFormat="1" x14ac:dyDescent="0.2">
      <c r="A1116" s="63">
        <v>45691</v>
      </c>
      <c r="B1116" s="21" t="s">
        <v>1446</v>
      </c>
      <c r="C1116" s="21" t="s">
        <v>45</v>
      </c>
      <c r="D1116" s="21" t="s">
        <v>64</v>
      </c>
      <c r="E1116" s="9" t="s">
        <v>39</v>
      </c>
      <c r="F1116" s="9" t="s">
        <v>1592</v>
      </c>
      <c r="G1116" s="21"/>
      <c r="H1116" s="21"/>
    </row>
    <row r="1117" spans="1:9" customFormat="1" x14ac:dyDescent="0.2">
      <c r="A1117" s="62">
        <v>45691</v>
      </c>
      <c r="B1117" s="33" t="s">
        <v>1534</v>
      </c>
      <c r="C1117" s="33" t="s">
        <v>45</v>
      </c>
      <c r="D1117" s="33" t="s">
        <v>64</v>
      </c>
      <c r="E1117" s="13" t="s">
        <v>23</v>
      </c>
      <c r="F1117" s="13"/>
      <c r="G1117" s="33"/>
      <c r="H1117" s="33"/>
    </row>
    <row r="1118" spans="1:9" customFormat="1" x14ac:dyDescent="0.2">
      <c r="A1118" s="65">
        <v>45692</v>
      </c>
      <c r="B1118" s="21" t="s">
        <v>1662</v>
      </c>
      <c r="C1118" s="21" t="s">
        <v>50</v>
      </c>
      <c r="D1118" s="21" t="s">
        <v>77</v>
      </c>
      <c r="E1118" s="9" t="s">
        <v>39</v>
      </c>
      <c r="F1118" s="9" t="s">
        <v>1622</v>
      </c>
      <c r="G1118" s="21">
        <v>3</v>
      </c>
      <c r="H1118" s="55"/>
    </row>
    <row r="1119" spans="1:9" customFormat="1" x14ac:dyDescent="0.2">
      <c r="A1119" s="63">
        <v>45692</v>
      </c>
      <c r="B1119" s="21" t="s">
        <v>1663</v>
      </c>
      <c r="C1119" s="21" t="s">
        <v>12</v>
      </c>
      <c r="D1119" s="21" t="s">
        <v>77</v>
      </c>
      <c r="E1119" s="9" t="s">
        <v>5</v>
      </c>
      <c r="F1119" s="9"/>
      <c r="G1119" s="21"/>
      <c r="H1119" s="21"/>
    </row>
    <row r="1120" spans="1:9" customFormat="1" x14ac:dyDescent="0.2">
      <c r="A1120" s="62">
        <v>45692</v>
      </c>
      <c r="B1120" s="33" t="s">
        <v>1480</v>
      </c>
      <c r="C1120" s="33" t="s">
        <v>73</v>
      </c>
      <c r="D1120" s="33" t="s">
        <v>77</v>
      </c>
      <c r="E1120" s="13" t="s">
        <v>37</v>
      </c>
      <c r="F1120" s="13"/>
      <c r="G1120" s="33"/>
      <c r="H1120" s="33"/>
    </row>
    <row r="1121" spans="1:9" customFormat="1" x14ac:dyDescent="0.2">
      <c r="A1121" s="63">
        <v>45692</v>
      </c>
      <c r="B1121" s="21" t="s">
        <v>1580</v>
      </c>
      <c r="C1121" s="21" t="s">
        <v>27</v>
      </c>
      <c r="D1121" s="21" t="s">
        <v>59</v>
      </c>
      <c r="E1121" s="9" t="s">
        <v>33</v>
      </c>
      <c r="F1121" s="9"/>
      <c r="G1121" s="21"/>
      <c r="H1121" s="21"/>
    </row>
    <row r="1122" spans="1:9" customFormat="1" x14ac:dyDescent="0.2">
      <c r="A1122" s="63">
        <v>45692</v>
      </c>
      <c r="B1122" s="21" t="s">
        <v>1664</v>
      </c>
      <c r="C1122" s="21" t="s">
        <v>44</v>
      </c>
      <c r="D1122" s="21" t="s">
        <v>59</v>
      </c>
      <c r="E1122" s="9" t="s">
        <v>29</v>
      </c>
      <c r="F1122" s="9" t="s">
        <v>1592</v>
      </c>
      <c r="G1122" s="21"/>
      <c r="H1122" s="21"/>
    </row>
    <row r="1123" spans="1:9" x14ac:dyDescent="0.2">
      <c r="A1123" s="64">
        <v>45692</v>
      </c>
      <c r="B1123" s="34" t="s">
        <v>1524</v>
      </c>
      <c r="C1123" s="34" t="s">
        <v>47</v>
      </c>
      <c r="D1123" s="34" t="s">
        <v>69</v>
      </c>
      <c r="E1123" s="6" t="s">
        <v>26</v>
      </c>
      <c r="F1123" s="6"/>
      <c r="G1123" s="34"/>
      <c r="H1123" s="34"/>
      <c r="I1123" s="54"/>
    </row>
    <row r="1124" spans="1:9" customFormat="1" x14ac:dyDescent="0.2">
      <c r="A1124" s="61">
        <v>45327</v>
      </c>
      <c r="B1124" s="35" t="s">
        <v>1665</v>
      </c>
      <c r="C1124" s="35" t="s">
        <v>12</v>
      </c>
      <c r="D1124" s="35" t="s">
        <v>77</v>
      </c>
      <c r="E1124" s="36" t="s">
        <v>5</v>
      </c>
      <c r="F1124" s="36"/>
      <c r="G1124" s="35"/>
      <c r="H1124" s="35"/>
    </row>
    <row r="1125" spans="1:9" customFormat="1" x14ac:dyDescent="0.2">
      <c r="A1125" s="63">
        <v>45693</v>
      </c>
      <c r="B1125" s="21" t="s">
        <v>1666</v>
      </c>
      <c r="C1125" s="21" t="s">
        <v>68</v>
      </c>
      <c r="D1125" s="21" t="s">
        <v>59</v>
      </c>
      <c r="E1125" s="9" t="s">
        <v>33</v>
      </c>
      <c r="F1125" s="9"/>
      <c r="G1125" s="21"/>
      <c r="H1125" s="21"/>
    </row>
    <row r="1126" spans="1:9" customFormat="1" x14ac:dyDescent="0.2">
      <c r="A1126" s="64">
        <v>45693</v>
      </c>
      <c r="B1126" s="34" t="s">
        <v>1667</v>
      </c>
      <c r="C1126" s="34" t="s">
        <v>50</v>
      </c>
      <c r="D1126" s="34" t="s">
        <v>77</v>
      </c>
      <c r="E1126" s="6" t="s">
        <v>39</v>
      </c>
      <c r="F1126" s="6" t="s">
        <v>1622</v>
      </c>
      <c r="G1126" s="34">
        <v>3</v>
      </c>
      <c r="H1126" s="34"/>
    </row>
    <row r="1127" spans="1:9" customFormat="1" x14ac:dyDescent="0.2">
      <c r="A1127" s="62">
        <v>45693</v>
      </c>
      <c r="B1127" s="33" t="s">
        <v>1483</v>
      </c>
      <c r="C1127" s="33" t="s">
        <v>49</v>
      </c>
      <c r="D1127" s="33" t="s">
        <v>77</v>
      </c>
      <c r="E1127" s="13" t="s">
        <v>37</v>
      </c>
      <c r="F1127" s="13"/>
      <c r="G1127" s="33"/>
      <c r="H1127" s="33"/>
    </row>
    <row r="1128" spans="1:9" x14ac:dyDescent="0.2">
      <c r="A1128" s="63">
        <v>45693</v>
      </c>
      <c r="B1128" s="21" t="s">
        <v>1668</v>
      </c>
      <c r="C1128" s="21" t="s">
        <v>42</v>
      </c>
      <c r="D1128" s="21" t="s">
        <v>69</v>
      </c>
      <c r="E1128" s="9" t="s">
        <v>26</v>
      </c>
      <c r="F1128" s="9"/>
      <c r="I1128" s="54"/>
    </row>
    <row r="1129" spans="1:9" customFormat="1" x14ac:dyDescent="0.2">
      <c r="A1129" s="64">
        <v>45694</v>
      </c>
      <c r="B1129" s="34" t="s">
        <v>1669</v>
      </c>
      <c r="C1129" s="34" t="s">
        <v>12</v>
      </c>
      <c r="D1129" s="34" t="s">
        <v>77</v>
      </c>
      <c r="E1129" s="6" t="s">
        <v>5</v>
      </c>
      <c r="F1129" s="6"/>
      <c r="G1129" s="34"/>
      <c r="H1129" s="34"/>
    </row>
    <row r="1130" spans="1:9" customFormat="1" x14ac:dyDescent="0.2">
      <c r="A1130" s="63">
        <v>45695</v>
      </c>
      <c r="B1130" s="21" t="s">
        <v>1670</v>
      </c>
      <c r="C1130" s="21" t="s">
        <v>70</v>
      </c>
      <c r="D1130" s="21" t="s">
        <v>77</v>
      </c>
      <c r="E1130" s="9" t="s">
        <v>5</v>
      </c>
      <c r="F1130" s="9"/>
      <c r="G1130" s="21"/>
      <c r="H1130" s="21"/>
    </row>
    <row r="1131" spans="1:9" customFormat="1" x14ac:dyDescent="0.2">
      <c r="A1131" s="63">
        <v>45695</v>
      </c>
      <c r="B1131" s="21" t="s">
        <v>1660</v>
      </c>
      <c r="C1131" s="21" t="s">
        <v>56</v>
      </c>
      <c r="D1131" s="21" t="s">
        <v>77</v>
      </c>
      <c r="E1131" s="9" t="s">
        <v>39</v>
      </c>
      <c r="F1131" s="9" t="s">
        <v>1622</v>
      </c>
      <c r="G1131" s="21">
        <v>8</v>
      </c>
      <c r="H1131" s="21"/>
    </row>
    <row r="1132" spans="1:9" customFormat="1" x14ac:dyDescent="0.2">
      <c r="A1132" s="61">
        <v>45695</v>
      </c>
      <c r="B1132" s="35" t="s">
        <v>1623</v>
      </c>
      <c r="C1132" s="35" t="s">
        <v>46</v>
      </c>
      <c r="D1132" s="35" t="s">
        <v>64</v>
      </c>
      <c r="E1132" s="36" t="s">
        <v>20</v>
      </c>
      <c r="F1132" s="36" t="s">
        <v>1622</v>
      </c>
      <c r="G1132" s="35">
        <v>25</v>
      </c>
      <c r="H1132" s="35"/>
    </row>
    <row r="1133" spans="1:9" customFormat="1" x14ac:dyDescent="0.2">
      <c r="A1133" s="62">
        <v>45695</v>
      </c>
      <c r="B1133" s="33" t="s">
        <v>1574</v>
      </c>
      <c r="C1133" s="33" t="s">
        <v>70</v>
      </c>
      <c r="D1133" s="33" t="s">
        <v>77</v>
      </c>
      <c r="E1133" s="13" t="s">
        <v>37</v>
      </c>
      <c r="F1133" s="13"/>
      <c r="G1133" s="33"/>
      <c r="H1133" s="33"/>
    </row>
    <row r="1134" spans="1:9" customFormat="1" x14ac:dyDescent="0.2">
      <c r="A1134" s="63">
        <v>45695</v>
      </c>
      <c r="B1134" s="21" t="s">
        <v>1671</v>
      </c>
      <c r="C1134" s="21" t="s">
        <v>68</v>
      </c>
      <c r="D1134" s="21" t="s">
        <v>59</v>
      </c>
      <c r="E1134" s="9" t="s">
        <v>33</v>
      </c>
      <c r="F1134" s="9"/>
      <c r="G1134" s="21"/>
      <c r="H1134" s="21"/>
    </row>
    <row r="1135" spans="1:9" customFormat="1" x14ac:dyDescent="0.2">
      <c r="A1135" s="61">
        <v>45698</v>
      </c>
      <c r="B1135" s="35" t="s">
        <v>1513</v>
      </c>
      <c r="C1135" s="35" t="s">
        <v>58</v>
      </c>
      <c r="D1135" s="35" t="s">
        <v>64</v>
      </c>
      <c r="E1135" s="36" t="s">
        <v>23</v>
      </c>
      <c r="F1135" s="36"/>
      <c r="G1135" s="35"/>
      <c r="H1135" s="35"/>
    </row>
    <row r="1136" spans="1:9" customFormat="1" x14ac:dyDescent="0.2">
      <c r="A1136" s="63">
        <v>45698</v>
      </c>
      <c r="B1136" s="21" t="s">
        <v>1672</v>
      </c>
      <c r="C1136" s="21" t="s">
        <v>12</v>
      </c>
      <c r="D1136" s="21" t="s">
        <v>77</v>
      </c>
      <c r="E1136" s="9" t="s">
        <v>5</v>
      </c>
      <c r="F1136" s="9"/>
      <c r="G1136" s="21"/>
      <c r="H1136" s="21"/>
    </row>
    <row r="1137" spans="1:9" customFormat="1" x14ac:dyDescent="0.2">
      <c r="A1137" s="63">
        <v>45698</v>
      </c>
      <c r="B1137" s="21" t="s">
        <v>1438</v>
      </c>
      <c r="C1137" s="21" t="s">
        <v>49</v>
      </c>
      <c r="D1137" s="21" t="s">
        <v>77</v>
      </c>
      <c r="E1137" s="9" t="s">
        <v>20</v>
      </c>
      <c r="F1137" s="9" t="s">
        <v>1622</v>
      </c>
      <c r="G1137" s="21">
        <v>13</v>
      </c>
      <c r="H1137" s="21"/>
    </row>
    <row r="1138" spans="1:9" customFormat="1" x14ac:dyDescent="0.2">
      <c r="A1138" s="61">
        <v>45698</v>
      </c>
      <c r="B1138" s="35" t="s">
        <v>1446</v>
      </c>
      <c r="C1138" s="35" t="s">
        <v>45</v>
      </c>
      <c r="D1138" s="35" t="s">
        <v>64</v>
      </c>
      <c r="E1138" s="36" t="s">
        <v>39</v>
      </c>
      <c r="F1138" s="36" t="s">
        <v>1622</v>
      </c>
      <c r="G1138" s="35">
        <v>17</v>
      </c>
      <c r="H1138" s="35"/>
    </row>
    <row r="1139" spans="1:9" x14ac:dyDescent="0.2">
      <c r="A1139" s="62">
        <v>45698</v>
      </c>
      <c r="B1139" s="33" t="s">
        <v>1490</v>
      </c>
      <c r="C1139" s="33" t="s">
        <v>42</v>
      </c>
      <c r="D1139" s="33" t="s">
        <v>69</v>
      </c>
      <c r="E1139" s="13" t="s">
        <v>26</v>
      </c>
      <c r="F1139" s="13" t="s">
        <v>1622</v>
      </c>
      <c r="G1139" s="33"/>
      <c r="H1139" s="33"/>
      <c r="I1139" s="54"/>
    </row>
    <row r="1140" spans="1:9" customFormat="1" x14ac:dyDescent="0.2">
      <c r="A1140" s="63">
        <v>45699</v>
      </c>
      <c r="B1140" s="21" t="s">
        <v>1535</v>
      </c>
      <c r="C1140" s="21" t="s">
        <v>15</v>
      </c>
      <c r="D1140" s="21" t="s">
        <v>59</v>
      </c>
      <c r="E1140" s="9" t="s">
        <v>33</v>
      </c>
      <c r="F1140" s="9" t="s">
        <v>1622</v>
      </c>
      <c r="G1140" s="21"/>
      <c r="H1140" s="21"/>
    </row>
    <row r="1141" spans="1:9" customFormat="1" x14ac:dyDescent="0.2">
      <c r="A1141" s="64">
        <v>45699</v>
      </c>
      <c r="B1141" s="34" t="s">
        <v>1635</v>
      </c>
      <c r="C1141" s="34" t="s">
        <v>3</v>
      </c>
      <c r="D1141" s="34" t="s">
        <v>77</v>
      </c>
      <c r="E1141" s="6" t="s">
        <v>39</v>
      </c>
      <c r="F1141" s="6" t="s">
        <v>1622</v>
      </c>
      <c r="G1141" s="34">
        <v>2</v>
      </c>
      <c r="H1141" s="34"/>
    </row>
    <row r="1142" spans="1:9" customFormat="1" x14ac:dyDescent="0.2">
      <c r="A1142" s="62">
        <v>45699</v>
      </c>
      <c r="B1142" s="33" t="s">
        <v>1673</v>
      </c>
      <c r="C1142" s="33" t="s">
        <v>73</v>
      </c>
      <c r="D1142" s="33" t="s">
        <v>77</v>
      </c>
      <c r="E1142" s="13" t="s">
        <v>20</v>
      </c>
      <c r="F1142" s="13" t="s">
        <v>1622</v>
      </c>
      <c r="G1142" s="33">
        <v>20</v>
      </c>
      <c r="H1142" s="33"/>
    </row>
    <row r="1143" spans="1:9" customFormat="1" x14ac:dyDescent="0.2">
      <c r="A1143" s="65">
        <v>45700</v>
      </c>
      <c r="B1143" s="21" t="s">
        <v>1674</v>
      </c>
      <c r="C1143" s="21" t="s">
        <v>49</v>
      </c>
      <c r="D1143" s="21" t="s">
        <v>77</v>
      </c>
      <c r="E1143" s="9" t="s">
        <v>39</v>
      </c>
      <c r="F1143" s="9" t="s">
        <v>1622</v>
      </c>
      <c r="G1143" s="21">
        <v>4</v>
      </c>
      <c r="H1143" s="55"/>
    </row>
    <row r="1144" spans="1:9" x14ac:dyDescent="0.2">
      <c r="A1144" s="63">
        <v>45700</v>
      </c>
      <c r="B1144" s="21" t="s">
        <v>1639</v>
      </c>
      <c r="C1144" s="21" t="s">
        <v>47</v>
      </c>
      <c r="D1144" s="21" t="s">
        <v>69</v>
      </c>
      <c r="E1144" s="9" t="s">
        <v>26</v>
      </c>
      <c r="F1144" s="9" t="s">
        <v>1622</v>
      </c>
      <c r="I1144" s="54"/>
    </row>
    <row r="1145" spans="1:9" customFormat="1" x14ac:dyDescent="0.2">
      <c r="A1145" s="61">
        <v>45700</v>
      </c>
      <c r="B1145" s="35" t="s">
        <v>1675</v>
      </c>
      <c r="C1145" s="35" t="s">
        <v>71</v>
      </c>
      <c r="D1145" s="35" t="s">
        <v>64</v>
      </c>
      <c r="E1145" s="36" t="s">
        <v>23</v>
      </c>
      <c r="F1145" s="36" t="s">
        <v>1622</v>
      </c>
      <c r="G1145" s="35"/>
      <c r="H1145" s="35"/>
    </row>
    <row r="1146" spans="1:9" customFormat="1" x14ac:dyDescent="0.2">
      <c r="A1146" s="63">
        <v>45701</v>
      </c>
      <c r="B1146" s="21" t="s">
        <v>1676</v>
      </c>
      <c r="C1146" s="21" t="s">
        <v>12</v>
      </c>
      <c r="D1146" s="21" t="s">
        <v>77</v>
      </c>
      <c r="E1146" s="9" t="s">
        <v>5</v>
      </c>
      <c r="F1146" s="9" t="s">
        <v>1622</v>
      </c>
      <c r="G1146" s="21"/>
      <c r="H1146" s="21"/>
    </row>
    <row r="1147" spans="1:9" customFormat="1" x14ac:dyDescent="0.2">
      <c r="A1147" s="62">
        <v>45701</v>
      </c>
      <c r="B1147" s="33" t="s">
        <v>1677</v>
      </c>
      <c r="C1147" s="33" t="s">
        <v>49</v>
      </c>
      <c r="D1147" s="33" t="s">
        <v>77</v>
      </c>
      <c r="E1147" s="13" t="s">
        <v>37</v>
      </c>
      <c r="F1147" s="13" t="s">
        <v>1622</v>
      </c>
      <c r="G1147" s="33"/>
      <c r="H1147" s="33"/>
    </row>
    <row r="1148" spans="1:9" customFormat="1" x14ac:dyDescent="0.2">
      <c r="A1148" s="65">
        <v>45701</v>
      </c>
      <c r="B1148" s="21" t="s">
        <v>1330</v>
      </c>
      <c r="C1148" s="21" t="s">
        <v>52</v>
      </c>
      <c r="D1148" s="21" t="s">
        <v>69</v>
      </c>
      <c r="E1148" s="9" t="s">
        <v>17</v>
      </c>
      <c r="F1148" s="9" t="s">
        <v>1622</v>
      </c>
      <c r="G1148" s="21">
        <v>17</v>
      </c>
      <c r="H1148" s="55"/>
    </row>
    <row r="1149" spans="1:9" x14ac:dyDescent="0.2">
      <c r="A1149" s="63">
        <v>45701</v>
      </c>
      <c r="B1149" s="21" t="s">
        <v>1539</v>
      </c>
      <c r="C1149" s="21" t="s">
        <v>42</v>
      </c>
      <c r="D1149" s="21" t="s">
        <v>69</v>
      </c>
      <c r="E1149" s="9" t="s">
        <v>26</v>
      </c>
      <c r="F1149" s="9" t="s">
        <v>1622</v>
      </c>
      <c r="I1149" s="54"/>
    </row>
    <row r="1150" spans="1:9" customFormat="1" x14ac:dyDescent="0.2">
      <c r="A1150" s="61">
        <v>45701</v>
      </c>
      <c r="B1150" s="35" t="s">
        <v>1544</v>
      </c>
      <c r="C1150" s="35" t="s">
        <v>71</v>
      </c>
      <c r="D1150" s="35" t="s">
        <v>64</v>
      </c>
      <c r="E1150" s="36" t="s">
        <v>23</v>
      </c>
      <c r="F1150" s="36" t="s">
        <v>1622</v>
      </c>
      <c r="G1150" s="35"/>
      <c r="H1150" s="35"/>
    </row>
    <row r="1151" spans="1:9" customFormat="1" x14ac:dyDescent="0.2">
      <c r="A1151" s="63">
        <v>45702</v>
      </c>
      <c r="B1151" s="21" t="s">
        <v>1678</v>
      </c>
      <c r="C1151" s="21" t="s">
        <v>73</v>
      </c>
      <c r="D1151" s="21" t="s">
        <v>77</v>
      </c>
      <c r="E1151" s="9" t="s">
        <v>37</v>
      </c>
      <c r="F1151" s="9" t="s">
        <v>1622</v>
      </c>
      <c r="G1151" s="21"/>
      <c r="H1151" s="21"/>
    </row>
    <row r="1152" spans="1:9" customFormat="1" x14ac:dyDescent="0.2">
      <c r="A1152" s="64">
        <v>45705</v>
      </c>
      <c r="B1152" s="34" t="s">
        <v>1679</v>
      </c>
      <c r="C1152" s="34" t="s">
        <v>58</v>
      </c>
      <c r="D1152" s="34" t="s">
        <v>64</v>
      </c>
      <c r="E1152" s="6" t="s">
        <v>23</v>
      </c>
      <c r="F1152" s="6" t="s">
        <v>1622</v>
      </c>
      <c r="G1152" s="34"/>
      <c r="H1152" s="34"/>
    </row>
    <row r="1153" spans="1:9" customFormat="1" x14ac:dyDescent="0.2">
      <c r="A1153" s="62">
        <v>45705</v>
      </c>
      <c r="B1153" s="33" t="s">
        <v>1446</v>
      </c>
      <c r="C1153" s="33" t="s">
        <v>45</v>
      </c>
      <c r="D1153" s="33" t="s">
        <v>64</v>
      </c>
      <c r="E1153" s="13" t="s">
        <v>39</v>
      </c>
      <c r="F1153" s="13" t="s">
        <v>1622</v>
      </c>
      <c r="G1153" s="33">
        <v>17</v>
      </c>
      <c r="H1153" s="33"/>
    </row>
    <row r="1154" spans="1:9" customFormat="1" x14ac:dyDescent="0.2">
      <c r="A1154" s="65">
        <v>45705</v>
      </c>
      <c r="B1154" s="21" t="s">
        <v>1514</v>
      </c>
      <c r="C1154" s="21" t="s">
        <v>52</v>
      </c>
      <c r="D1154" s="21" t="s">
        <v>69</v>
      </c>
      <c r="E1154" s="9" t="s">
        <v>17</v>
      </c>
      <c r="F1154" s="9" t="s">
        <v>1622</v>
      </c>
      <c r="G1154" s="21">
        <v>10</v>
      </c>
      <c r="H1154" s="55"/>
    </row>
    <row r="1155" spans="1:9" x14ac:dyDescent="0.2">
      <c r="A1155" s="63">
        <v>45705</v>
      </c>
      <c r="B1155" s="21" t="s">
        <v>1490</v>
      </c>
      <c r="C1155" s="21" t="s">
        <v>42</v>
      </c>
      <c r="D1155" s="21" t="s">
        <v>69</v>
      </c>
      <c r="E1155" s="9" t="s">
        <v>26</v>
      </c>
      <c r="F1155" s="9" t="s">
        <v>1622</v>
      </c>
      <c r="I1155" s="54"/>
    </row>
    <row r="1156" spans="1:9" customFormat="1" x14ac:dyDescent="0.2">
      <c r="A1156" s="65">
        <v>45706</v>
      </c>
      <c r="B1156" s="21" t="s">
        <v>1680</v>
      </c>
      <c r="C1156" s="21" t="s">
        <v>52</v>
      </c>
      <c r="D1156" s="21" t="s">
        <v>69</v>
      </c>
      <c r="E1156" s="9" t="s">
        <v>17</v>
      </c>
      <c r="F1156" s="9" t="s">
        <v>1622</v>
      </c>
      <c r="G1156" s="21">
        <v>11</v>
      </c>
      <c r="H1156" s="55"/>
    </row>
    <row r="1157" spans="1:9" customFormat="1" x14ac:dyDescent="0.2">
      <c r="A1157" s="61">
        <v>45706</v>
      </c>
      <c r="B1157" s="35" t="s">
        <v>1681</v>
      </c>
      <c r="C1157" s="35" t="s">
        <v>12</v>
      </c>
      <c r="D1157" s="35" t="s">
        <v>77</v>
      </c>
      <c r="E1157" s="36" t="s">
        <v>5</v>
      </c>
      <c r="F1157" s="36" t="s">
        <v>1622</v>
      </c>
      <c r="G1157" s="35"/>
      <c r="H1157" s="35"/>
    </row>
    <row r="1158" spans="1:9" customFormat="1" x14ac:dyDescent="0.2">
      <c r="A1158" s="63">
        <v>45706</v>
      </c>
      <c r="B1158" s="21" t="s">
        <v>1551</v>
      </c>
      <c r="C1158" s="21" t="s">
        <v>68</v>
      </c>
      <c r="D1158" s="21" t="s">
        <v>59</v>
      </c>
      <c r="E1158" s="9" t="s">
        <v>33</v>
      </c>
      <c r="F1158" s="9" t="s">
        <v>1622</v>
      </c>
      <c r="G1158" s="21"/>
      <c r="H1158" s="21"/>
    </row>
    <row r="1159" spans="1:9" customFormat="1" x14ac:dyDescent="0.2">
      <c r="A1159" s="64">
        <v>45706</v>
      </c>
      <c r="B1159" s="34" t="s">
        <v>1682</v>
      </c>
      <c r="C1159" s="34" t="s">
        <v>58</v>
      </c>
      <c r="D1159" s="34" t="s">
        <v>64</v>
      </c>
      <c r="E1159" s="6" t="s">
        <v>23</v>
      </c>
      <c r="F1159" s="6" t="s">
        <v>1622</v>
      </c>
      <c r="G1159" s="34"/>
      <c r="H1159" s="34"/>
    </row>
    <row r="1160" spans="1:9" customFormat="1" x14ac:dyDescent="0.2">
      <c r="A1160" s="62">
        <v>45706</v>
      </c>
      <c r="B1160" s="33" t="s">
        <v>1444</v>
      </c>
      <c r="C1160" s="33" t="s">
        <v>72</v>
      </c>
      <c r="D1160" s="33" t="s">
        <v>64</v>
      </c>
      <c r="E1160" s="13" t="s">
        <v>39</v>
      </c>
      <c r="F1160" s="13" t="s">
        <v>1622</v>
      </c>
      <c r="G1160" s="33">
        <v>8</v>
      </c>
      <c r="H1160" s="33"/>
    </row>
    <row r="1161" spans="1:9" customFormat="1" x14ac:dyDescent="0.2">
      <c r="A1161" s="62">
        <v>45707</v>
      </c>
      <c r="B1161" s="33" t="s">
        <v>1683</v>
      </c>
      <c r="C1161" s="33" t="s">
        <v>12</v>
      </c>
      <c r="D1161" s="33" t="s">
        <v>77</v>
      </c>
      <c r="E1161" s="13" t="s">
        <v>5</v>
      </c>
      <c r="F1161" s="13" t="s">
        <v>1622</v>
      </c>
      <c r="G1161" s="33"/>
      <c r="H1161" s="33"/>
    </row>
    <row r="1162" spans="1:9" customFormat="1" x14ac:dyDescent="0.2">
      <c r="A1162" s="65">
        <v>45707</v>
      </c>
      <c r="B1162" s="21" t="s">
        <v>1128</v>
      </c>
      <c r="C1162" s="21" t="s">
        <v>52</v>
      </c>
      <c r="D1162" s="21" t="s">
        <v>69</v>
      </c>
      <c r="E1162" s="9" t="s">
        <v>17</v>
      </c>
      <c r="F1162" s="9" t="s">
        <v>1622</v>
      </c>
      <c r="G1162" s="21">
        <v>10</v>
      </c>
      <c r="H1162" s="55"/>
    </row>
    <row r="1163" spans="1:9" customFormat="1" x14ac:dyDescent="0.2">
      <c r="A1163" s="63">
        <v>45707</v>
      </c>
      <c r="B1163" s="21" t="s">
        <v>1684</v>
      </c>
      <c r="C1163" s="21" t="s">
        <v>15</v>
      </c>
      <c r="D1163" s="21" t="s">
        <v>59</v>
      </c>
      <c r="E1163" s="9" t="s">
        <v>33</v>
      </c>
      <c r="F1163" s="9" t="s">
        <v>1622</v>
      </c>
      <c r="G1163" s="21"/>
      <c r="H1163" s="21"/>
    </row>
    <row r="1164" spans="1:9" customFormat="1" x14ac:dyDescent="0.2">
      <c r="A1164" s="64">
        <v>45707</v>
      </c>
      <c r="B1164" s="34" t="s">
        <v>1685</v>
      </c>
      <c r="C1164" s="34" t="s">
        <v>67</v>
      </c>
      <c r="D1164" s="34" t="s">
        <v>77</v>
      </c>
      <c r="E1164" s="6" t="s">
        <v>37</v>
      </c>
      <c r="F1164" s="6" t="s">
        <v>1622</v>
      </c>
      <c r="G1164" s="34"/>
      <c r="H1164" s="34"/>
    </row>
    <row r="1165" spans="1:9" customFormat="1" x14ac:dyDescent="0.2">
      <c r="A1165" s="65">
        <v>43880</v>
      </c>
      <c r="B1165" s="21" t="s">
        <v>1686</v>
      </c>
      <c r="C1165" s="21" t="s">
        <v>50</v>
      </c>
      <c r="D1165" s="21" t="s">
        <v>77</v>
      </c>
      <c r="E1165" s="9" t="s">
        <v>39</v>
      </c>
      <c r="F1165" s="9" t="s">
        <v>1622</v>
      </c>
      <c r="G1165" s="21">
        <v>7</v>
      </c>
      <c r="H1165" s="55"/>
    </row>
    <row r="1166" spans="1:9" customFormat="1" x14ac:dyDescent="0.2">
      <c r="A1166" s="63">
        <v>45708</v>
      </c>
      <c r="B1166" s="21" t="s">
        <v>1660</v>
      </c>
      <c r="C1166" s="21" t="s">
        <v>56</v>
      </c>
      <c r="D1166" s="21" t="s">
        <v>77</v>
      </c>
      <c r="E1166" s="9" t="s">
        <v>39</v>
      </c>
      <c r="F1166" s="9" t="s">
        <v>1622</v>
      </c>
      <c r="G1166" s="21">
        <v>8</v>
      </c>
      <c r="H1166" s="21"/>
    </row>
    <row r="1167" spans="1:9" customFormat="1" x14ac:dyDescent="0.2">
      <c r="A1167" s="64">
        <v>45708</v>
      </c>
      <c r="B1167" s="34" t="s">
        <v>1687</v>
      </c>
      <c r="C1167" s="34" t="s">
        <v>12</v>
      </c>
      <c r="D1167" s="34" t="s">
        <v>77</v>
      </c>
      <c r="E1167" s="6" t="s">
        <v>5</v>
      </c>
      <c r="F1167" s="6" t="s">
        <v>1622</v>
      </c>
      <c r="G1167" s="34"/>
      <c r="H1167" s="34"/>
    </row>
    <row r="1168" spans="1:9" customFormat="1" x14ac:dyDescent="0.2">
      <c r="A1168" s="62">
        <v>45708</v>
      </c>
      <c r="B1168" s="33" t="s">
        <v>1601</v>
      </c>
      <c r="C1168" s="33" t="s">
        <v>49</v>
      </c>
      <c r="D1168" s="33" t="s">
        <v>77</v>
      </c>
      <c r="E1168" s="13" t="s">
        <v>37</v>
      </c>
      <c r="F1168" s="13" t="s">
        <v>1622</v>
      </c>
      <c r="G1168" s="33"/>
      <c r="H1168" s="33"/>
    </row>
    <row r="1169" spans="1:9" x14ac:dyDescent="0.2">
      <c r="A1169" s="62">
        <v>45708</v>
      </c>
      <c r="B1169" s="33" t="s">
        <v>1516</v>
      </c>
      <c r="C1169" s="33" t="s">
        <v>47</v>
      </c>
      <c r="D1169" s="33" t="s">
        <v>69</v>
      </c>
      <c r="E1169" s="13" t="s">
        <v>26</v>
      </c>
      <c r="F1169" s="13" t="s">
        <v>1622</v>
      </c>
      <c r="G1169" s="33"/>
      <c r="H1169" s="33"/>
      <c r="I1169" s="54"/>
    </row>
    <row r="1170" spans="1:9" customFormat="1" x14ac:dyDescent="0.2">
      <c r="A1170" s="63">
        <v>45709</v>
      </c>
      <c r="B1170" s="21" t="s">
        <v>1688</v>
      </c>
      <c r="C1170" s="21" t="s">
        <v>53</v>
      </c>
      <c r="D1170" s="21" t="s">
        <v>59</v>
      </c>
      <c r="E1170" s="9" t="s">
        <v>29</v>
      </c>
      <c r="F1170" s="9" t="s">
        <v>1622</v>
      </c>
      <c r="G1170" s="21">
        <v>5</v>
      </c>
      <c r="H1170" s="21"/>
    </row>
    <row r="1171" spans="1:9" customFormat="1" x14ac:dyDescent="0.2">
      <c r="A1171" s="64">
        <v>45709</v>
      </c>
      <c r="B1171" s="34" t="s">
        <v>1511</v>
      </c>
      <c r="C1171" s="34" t="s">
        <v>70</v>
      </c>
      <c r="D1171" s="34" t="s">
        <v>77</v>
      </c>
      <c r="E1171" s="6" t="s">
        <v>37</v>
      </c>
      <c r="F1171" s="6" t="s">
        <v>1622</v>
      </c>
      <c r="G1171" s="34"/>
      <c r="H1171" s="34"/>
    </row>
    <row r="1172" spans="1:9" customFormat="1" x14ac:dyDescent="0.2">
      <c r="A1172" s="63">
        <v>45709</v>
      </c>
      <c r="B1172" s="21" t="s">
        <v>1689</v>
      </c>
      <c r="C1172" s="21" t="s">
        <v>12</v>
      </c>
      <c r="D1172" s="21" t="s">
        <v>77</v>
      </c>
      <c r="E1172" s="9" t="s">
        <v>5</v>
      </c>
      <c r="F1172" s="9" t="s">
        <v>1622</v>
      </c>
      <c r="G1172" s="21"/>
      <c r="H1172" s="21"/>
    </row>
    <row r="1173" spans="1:9" customFormat="1" x14ac:dyDescent="0.2">
      <c r="A1173" s="63">
        <v>45710</v>
      </c>
      <c r="B1173" s="21" t="s">
        <v>1501</v>
      </c>
      <c r="C1173" s="21" t="s">
        <v>73</v>
      </c>
      <c r="D1173" s="21" t="s">
        <v>77</v>
      </c>
      <c r="E1173" s="9" t="s">
        <v>37</v>
      </c>
      <c r="F1173" s="9" t="s">
        <v>1622</v>
      </c>
      <c r="G1173" s="21"/>
      <c r="H1173" s="21"/>
    </row>
    <row r="1174" spans="1:9" customFormat="1" x14ac:dyDescent="0.2">
      <c r="A1174" s="62">
        <v>45712</v>
      </c>
      <c r="B1174" s="33" t="s">
        <v>1672</v>
      </c>
      <c r="C1174" s="33" t="s">
        <v>12</v>
      </c>
      <c r="D1174" s="33" t="s">
        <v>77</v>
      </c>
      <c r="E1174" s="13" t="s">
        <v>5</v>
      </c>
      <c r="F1174" s="13" t="s">
        <v>1622</v>
      </c>
      <c r="G1174" s="33"/>
      <c r="H1174" s="33"/>
    </row>
    <row r="1175" spans="1:9" customFormat="1" x14ac:dyDescent="0.2">
      <c r="A1175" s="63">
        <v>45712</v>
      </c>
      <c r="B1175" s="21" t="s">
        <v>1690</v>
      </c>
      <c r="C1175" s="21" t="s">
        <v>58</v>
      </c>
      <c r="D1175" s="21" t="s">
        <v>64</v>
      </c>
      <c r="E1175" s="9" t="s">
        <v>23</v>
      </c>
      <c r="F1175" s="9" t="s">
        <v>1622</v>
      </c>
      <c r="G1175" s="21"/>
      <c r="H1175" s="21"/>
    </row>
    <row r="1176" spans="1:9" customFormat="1" x14ac:dyDescent="0.2">
      <c r="A1176" s="62">
        <v>45712</v>
      </c>
      <c r="B1176" s="33" t="s">
        <v>1446</v>
      </c>
      <c r="C1176" s="33" t="s">
        <v>45</v>
      </c>
      <c r="D1176" s="33" t="s">
        <v>64</v>
      </c>
      <c r="E1176" s="13" t="s">
        <v>39</v>
      </c>
      <c r="F1176" s="13" t="s">
        <v>1622</v>
      </c>
      <c r="G1176" s="33">
        <v>15</v>
      </c>
      <c r="H1176" s="33"/>
    </row>
    <row r="1177" spans="1:9" customFormat="1" x14ac:dyDescent="0.2">
      <c r="A1177" s="65">
        <v>45713</v>
      </c>
      <c r="B1177" s="21" t="s">
        <v>1637</v>
      </c>
      <c r="C1177" s="21" t="s">
        <v>72</v>
      </c>
      <c r="D1177" s="21" t="s">
        <v>64</v>
      </c>
      <c r="E1177" s="9" t="s">
        <v>39</v>
      </c>
      <c r="F1177" s="9" t="s">
        <v>1622</v>
      </c>
      <c r="G1177" s="21">
        <v>15</v>
      </c>
      <c r="H1177" s="55"/>
    </row>
    <row r="1178" spans="1:9" customFormat="1" x14ac:dyDescent="0.2">
      <c r="A1178" s="63">
        <v>45713</v>
      </c>
      <c r="B1178" s="21" t="s">
        <v>1562</v>
      </c>
      <c r="C1178" s="21" t="s">
        <v>68</v>
      </c>
      <c r="D1178" s="21" t="s">
        <v>59</v>
      </c>
      <c r="E1178" s="9" t="s">
        <v>33</v>
      </c>
      <c r="F1178" s="9" t="s">
        <v>1622</v>
      </c>
      <c r="G1178" s="21"/>
      <c r="H1178" s="21"/>
    </row>
    <row r="1179" spans="1:9" customFormat="1" x14ac:dyDescent="0.2">
      <c r="A1179" s="63">
        <v>45714</v>
      </c>
      <c r="B1179" s="21" t="s">
        <v>1563</v>
      </c>
      <c r="C1179" s="21" t="s">
        <v>68</v>
      </c>
      <c r="D1179" s="21" t="s">
        <v>59</v>
      </c>
      <c r="E1179" s="9" t="s">
        <v>33</v>
      </c>
      <c r="F1179" s="9" t="s">
        <v>1622</v>
      </c>
      <c r="G1179" s="21"/>
      <c r="H1179" s="21"/>
    </row>
    <row r="1180" spans="1:9" customFormat="1" x14ac:dyDescent="0.2">
      <c r="A1180" s="64">
        <v>45714</v>
      </c>
      <c r="B1180" s="34" t="s">
        <v>1691</v>
      </c>
      <c r="C1180" s="34" t="s">
        <v>3</v>
      </c>
      <c r="D1180" s="34" t="s">
        <v>77</v>
      </c>
      <c r="E1180" s="6" t="s">
        <v>39</v>
      </c>
      <c r="F1180" s="6" t="s">
        <v>1622</v>
      </c>
      <c r="G1180" s="34">
        <v>8</v>
      </c>
      <c r="H1180" s="34"/>
    </row>
    <row r="1181" spans="1:9" customFormat="1" x14ac:dyDescent="0.2">
      <c r="A1181" s="62">
        <v>45715</v>
      </c>
      <c r="B1181" s="33" t="s">
        <v>1692</v>
      </c>
      <c r="C1181" s="33" t="s">
        <v>12</v>
      </c>
      <c r="D1181" s="33" t="s">
        <v>77</v>
      </c>
      <c r="E1181" s="13" t="s">
        <v>5</v>
      </c>
      <c r="F1181" s="13" t="s">
        <v>1622</v>
      </c>
      <c r="G1181" s="33"/>
      <c r="H1181" s="33"/>
    </row>
    <row r="1182" spans="1:9" customFormat="1" x14ac:dyDescent="0.2">
      <c r="A1182" s="65">
        <v>45715</v>
      </c>
      <c r="B1182" s="21" t="s">
        <v>1693</v>
      </c>
      <c r="C1182" s="21" t="s">
        <v>50</v>
      </c>
      <c r="D1182" s="21" t="s">
        <v>77</v>
      </c>
      <c r="E1182" s="9" t="s">
        <v>39</v>
      </c>
      <c r="F1182" s="9" t="s">
        <v>1622</v>
      </c>
      <c r="G1182" s="21">
        <v>4</v>
      </c>
      <c r="H1182" s="55"/>
    </row>
    <row r="1183" spans="1:9" x14ac:dyDescent="0.2">
      <c r="A1183" s="63">
        <v>45715</v>
      </c>
      <c r="B1183" s="21" t="s">
        <v>1621</v>
      </c>
      <c r="C1183" s="21" t="s">
        <v>38</v>
      </c>
      <c r="D1183" s="21" t="s">
        <v>69</v>
      </c>
      <c r="E1183" s="9" t="s">
        <v>26</v>
      </c>
      <c r="F1183" s="9" t="s">
        <v>1622</v>
      </c>
      <c r="G1183" s="21">
        <v>222</v>
      </c>
      <c r="H1183" s="21" t="s">
        <v>1694</v>
      </c>
      <c r="I1183" s="54"/>
    </row>
    <row r="1184" spans="1:9" customFormat="1" x14ac:dyDescent="0.2">
      <c r="A1184" s="64">
        <v>45719</v>
      </c>
      <c r="B1184" s="34" t="s">
        <v>1695</v>
      </c>
      <c r="C1184" s="34" t="s">
        <v>45</v>
      </c>
      <c r="D1184" s="34" t="s">
        <v>64</v>
      </c>
      <c r="E1184" s="6" t="s">
        <v>39</v>
      </c>
      <c r="F1184" s="6" t="s">
        <v>1622</v>
      </c>
      <c r="G1184" s="34">
        <v>10</v>
      </c>
      <c r="H1184" s="34"/>
    </row>
    <row r="1185" spans="1:8" customFormat="1" x14ac:dyDescent="0.2">
      <c r="A1185" s="63">
        <v>45720</v>
      </c>
      <c r="B1185" s="21" t="s">
        <v>1442</v>
      </c>
      <c r="C1185" s="21" t="s">
        <v>79</v>
      </c>
      <c r="D1185" s="21" t="s">
        <v>64</v>
      </c>
      <c r="E1185" s="9" t="s">
        <v>20</v>
      </c>
      <c r="F1185" s="9" t="s">
        <v>1592</v>
      </c>
      <c r="G1185" s="21"/>
      <c r="H1185" s="21"/>
    </row>
    <row r="1186" spans="1:8" customFormat="1" x14ac:dyDescent="0.2">
      <c r="A1186" s="63">
        <v>45720</v>
      </c>
      <c r="B1186" s="21" t="s">
        <v>1696</v>
      </c>
      <c r="C1186" s="21" t="s">
        <v>71</v>
      </c>
      <c r="D1186" s="21" t="s">
        <v>64</v>
      </c>
      <c r="E1186" s="9" t="s">
        <v>35</v>
      </c>
      <c r="F1186" s="9"/>
      <c r="G1186" s="21"/>
      <c r="H1186" s="21"/>
    </row>
    <row r="1187" spans="1:8" customFormat="1" x14ac:dyDescent="0.2">
      <c r="A1187" s="65">
        <v>45720</v>
      </c>
      <c r="B1187" s="21" t="s">
        <v>1697</v>
      </c>
      <c r="C1187" s="21" t="s">
        <v>27</v>
      </c>
      <c r="D1187" s="21" t="s">
        <v>59</v>
      </c>
      <c r="E1187" s="9" t="s">
        <v>33</v>
      </c>
      <c r="F1187" s="9"/>
      <c r="G1187" s="21"/>
      <c r="H1187" s="55"/>
    </row>
    <row r="1188" spans="1:8" customFormat="1" x14ac:dyDescent="0.2">
      <c r="A1188" s="65">
        <v>45720</v>
      </c>
      <c r="B1188" s="21" t="s">
        <v>1698</v>
      </c>
      <c r="C1188" s="21" t="s">
        <v>30</v>
      </c>
      <c r="D1188" s="21" t="s">
        <v>59</v>
      </c>
      <c r="E1188" s="9" t="s">
        <v>29</v>
      </c>
      <c r="F1188" s="9"/>
      <c r="G1188" s="21"/>
      <c r="H1188" s="55"/>
    </row>
    <row r="1189" spans="1:8" customFormat="1" x14ac:dyDescent="0.2">
      <c r="A1189" s="64">
        <v>45720</v>
      </c>
      <c r="B1189" s="34" t="s">
        <v>1480</v>
      </c>
      <c r="C1189" s="34" t="s">
        <v>73</v>
      </c>
      <c r="D1189" s="34" t="s">
        <v>77</v>
      </c>
      <c r="E1189" s="6" t="s">
        <v>37</v>
      </c>
      <c r="F1189" s="6"/>
      <c r="G1189" s="34"/>
      <c r="H1189" s="34"/>
    </row>
    <row r="1190" spans="1:8" customFormat="1" x14ac:dyDescent="0.2">
      <c r="A1190" s="63">
        <v>45721</v>
      </c>
      <c r="B1190" s="21" t="s">
        <v>1699</v>
      </c>
      <c r="C1190" s="21" t="s">
        <v>12</v>
      </c>
      <c r="D1190" s="21" t="s">
        <v>77</v>
      </c>
      <c r="E1190" s="9" t="s">
        <v>5</v>
      </c>
      <c r="F1190" s="9"/>
      <c r="G1190" s="21"/>
      <c r="H1190" s="21"/>
    </row>
    <row r="1191" spans="1:8" customFormat="1" x14ac:dyDescent="0.2">
      <c r="A1191" s="65">
        <v>45721</v>
      </c>
      <c r="B1191" s="21" t="s">
        <v>1700</v>
      </c>
      <c r="C1191" s="21" t="s">
        <v>68</v>
      </c>
      <c r="D1191" s="21" t="s">
        <v>59</v>
      </c>
      <c r="E1191" s="9" t="s">
        <v>33</v>
      </c>
      <c r="F1191" s="9"/>
      <c r="G1191" s="21"/>
      <c r="H1191" s="55"/>
    </row>
    <row r="1192" spans="1:8" customFormat="1" x14ac:dyDescent="0.2">
      <c r="A1192" s="63">
        <v>45721</v>
      </c>
      <c r="B1192" s="21" t="s">
        <v>1483</v>
      </c>
      <c r="C1192" s="21" t="s">
        <v>49</v>
      </c>
      <c r="D1192" s="21" t="s">
        <v>77</v>
      </c>
      <c r="E1192" s="9" t="s">
        <v>37</v>
      </c>
      <c r="F1192" s="9"/>
      <c r="G1192" s="21"/>
      <c r="H1192" s="21"/>
    </row>
    <row r="1193" spans="1:8" customFormat="1" x14ac:dyDescent="0.2">
      <c r="A1193" s="65">
        <v>45722</v>
      </c>
      <c r="B1193" s="21" t="s">
        <v>1701</v>
      </c>
      <c r="C1193" s="21" t="s">
        <v>30</v>
      </c>
      <c r="D1193" s="21" t="s">
        <v>59</v>
      </c>
      <c r="E1193" s="9" t="s">
        <v>29</v>
      </c>
      <c r="F1193" s="9"/>
      <c r="G1193" s="21"/>
      <c r="H1193" s="55"/>
    </row>
    <row r="1194" spans="1:8" customFormat="1" x14ac:dyDescent="0.2">
      <c r="A1194" s="63">
        <v>45723</v>
      </c>
      <c r="B1194" s="21" t="s">
        <v>1702</v>
      </c>
      <c r="C1194" s="21" t="s">
        <v>56</v>
      </c>
      <c r="D1194" s="21" t="s">
        <v>77</v>
      </c>
      <c r="E1194" s="9" t="s">
        <v>39</v>
      </c>
      <c r="F1194" s="9" t="s">
        <v>1622</v>
      </c>
      <c r="G1194" s="21">
        <v>7</v>
      </c>
      <c r="H1194" s="21"/>
    </row>
    <row r="1195" spans="1:8" customFormat="1" x14ac:dyDescent="0.2">
      <c r="A1195" s="62">
        <v>45723</v>
      </c>
      <c r="B1195" s="33" t="s">
        <v>1703</v>
      </c>
      <c r="C1195" s="33" t="s">
        <v>70</v>
      </c>
      <c r="D1195" s="33" t="s">
        <v>77</v>
      </c>
      <c r="E1195" s="13" t="s">
        <v>5</v>
      </c>
      <c r="F1195" s="13"/>
      <c r="G1195" s="33"/>
      <c r="H1195" s="33"/>
    </row>
    <row r="1196" spans="1:8" customFormat="1" x14ac:dyDescent="0.2">
      <c r="A1196" s="63">
        <v>45723</v>
      </c>
      <c r="B1196" s="21" t="s">
        <v>1623</v>
      </c>
      <c r="C1196" s="21" t="s">
        <v>46</v>
      </c>
      <c r="D1196" s="21" t="s">
        <v>64</v>
      </c>
      <c r="E1196" s="9" t="s">
        <v>20</v>
      </c>
      <c r="F1196" s="9" t="s">
        <v>1622</v>
      </c>
      <c r="G1196" s="21">
        <v>21</v>
      </c>
      <c r="H1196" s="21"/>
    </row>
    <row r="1197" spans="1:8" customFormat="1" x14ac:dyDescent="0.2">
      <c r="A1197" s="61">
        <v>45723</v>
      </c>
      <c r="B1197" s="35" t="s">
        <v>1574</v>
      </c>
      <c r="C1197" s="35" t="s">
        <v>70</v>
      </c>
      <c r="D1197" s="35" t="s">
        <v>77</v>
      </c>
      <c r="E1197" s="36" t="s">
        <v>37</v>
      </c>
      <c r="F1197" s="36"/>
      <c r="G1197" s="35"/>
      <c r="H1197" s="35"/>
    </row>
    <row r="1198" spans="1:8" customFormat="1" x14ac:dyDescent="0.2">
      <c r="A1198" s="65">
        <v>45724</v>
      </c>
      <c r="B1198" s="21" t="s">
        <v>1704</v>
      </c>
      <c r="C1198" s="21" t="s">
        <v>79</v>
      </c>
      <c r="D1198" s="21" t="s">
        <v>77</v>
      </c>
      <c r="E1198" s="9" t="s">
        <v>20</v>
      </c>
      <c r="F1198" s="9" t="s">
        <v>1622</v>
      </c>
      <c r="G1198" s="21">
        <v>15</v>
      </c>
      <c r="H1198" s="55"/>
    </row>
    <row r="1199" spans="1:8" customFormat="1" x14ac:dyDescent="0.2">
      <c r="A1199" s="63">
        <v>45726</v>
      </c>
      <c r="B1199" s="21" t="s">
        <v>1695</v>
      </c>
      <c r="C1199" s="21" t="s">
        <v>45</v>
      </c>
      <c r="D1199" s="21" t="s">
        <v>64</v>
      </c>
      <c r="E1199" s="9" t="s">
        <v>39</v>
      </c>
      <c r="F1199" s="9" t="s">
        <v>1622</v>
      </c>
      <c r="G1199" s="21">
        <v>7</v>
      </c>
      <c r="H1199" s="21"/>
    </row>
    <row r="1200" spans="1:8" customFormat="1" x14ac:dyDescent="0.2">
      <c r="A1200" s="64">
        <v>45726</v>
      </c>
      <c r="B1200" s="34" t="s">
        <v>1672</v>
      </c>
      <c r="C1200" s="34" t="s">
        <v>12</v>
      </c>
      <c r="D1200" s="34" t="s">
        <v>77</v>
      </c>
      <c r="E1200" s="6" t="s">
        <v>5</v>
      </c>
      <c r="F1200" s="6"/>
      <c r="G1200" s="34"/>
      <c r="H1200" s="34"/>
    </row>
    <row r="1201" spans="1:8" customFormat="1" x14ac:dyDescent="0.2">
      <c r="A1201" s="63">
        <v>45726</v>
      </c>
      <c r="B1201" s="21" t="s">
        <v>1438</v>
      </c>
      <c r="C1201" s="21" t="s">
        <v>49</v>
      </c>
      <c r="D1201" s="21" t="s">
        <v>77</v>
      </c>
      <c r="E1201" s="9" t="s">
        <v>20</v>
      </c>
      <c r="F1201" s="9" t="s">
        <v>1622</v>
      </c>
      <c r="G1201" s="21">
        <v>16</v>
      </c>
      <c r="H1201" s="21"/>
    </row>
    <row r="1202" spans="1:8" customFormat="1" x14ac:dyDescent="0.2">
      <c r="A1202" s="65">
        <v>45726</v>
      </c>
      <c r="B1202" s="21" t="s">
        <v>1513</v>
      </c>
      <c r="C1202" s="21" t="s">
        <v>58</v>
      </c>
      <c r="D1202" s="21" t="s">
        <v>64</v>
      </c>
      <c r="E1202" s="9" t="s">
        <v>23</v>
      </c>
      <c r="F1202" s="9"/>
      <c r="G1202" s="21"/>
      <c r="H1202" s="55"/>
    </row>
    <row r="1203" spans="1:8" customFormat="1" x14ac:dyDescent="0.2">
      <c r="A1203" s="65">
        <v>45727</v>
      </c>
      <c r="B1203" s="21" t="s">
        <v>1534</v>
      </c>
      <c r="C1203" s="21" t="s">
        <v>58</v>
      </c>
      <c r="D1203" s="21" t="s">
        <v>64</v>
      </c>
      <c r="E1203" s="9" t="s">
        <v>23</v>
      </c>
      <c r="F1203" s="9"/>
      <c r="G1203" s="21"/>
      <c r="H1203" s="55"/>
    </row>
    <row r="1204" spans="1:8" customFormat="1" x14ac:dyDescent="0.2">
      <c r="A1204" s="65">
        <v>45727</v>
      </c>
      <c r="B1204" s="21" t="s">
        <v>1535</v>
      </c>
      <c r="C1204" s="21" t="s">
        <v>15</v>
      </c>
      <c r="D1204" s="21" t="s">
        <v>59</v>
      </c>
      <c r="E1204" s="9" t="s">
        <v>33</v>
      </c>
      <c r="F1204" s="9"/>
      <c r="G1204" s="21"/>
      <c r="H1204" s="55"/>
    </row>
    <row r="1205" spans="1:8" customFormat="1" x14ac:dyDescent="0.2">
      <c r="A1205" s="63">
        <v>45727</v>
      </c>
      <c r="B1205" s="21" t="s">
        <v>1705</v>
      </c>
      <c r="C1205" s="21" t="s">
        <v>50</v>
      </c>
      <c r="D1205" s="21" t="s">
        <v>77</v>
      </c>
      <c r="E1205" s="9" t="s">
        <v>39</v>
      </c>
      <c r="F1205" s="9" t="s">
        <v>1622</v>
      </c>
      <c r="G1205" s="21">
        <v>8</v>
      </c>
      <c r="H1205" s="21"/>
    </row>
    <row r="1206" spans="1:8" customFormat="1" x14ac:dyDescent="0.2">
      <c r="A1206" s="63">
        <v>45727</v>
      </c>
      <c r="B1206" s="21" t="s">
        <v>1692</v>
      </c>
      <c r="C1206" s="21" t="s">
        <v>12</v>
      </c>
      <c r="D1206" s="21" t="s">
        <v>77</v>
      </c>
      <c r="E1206" s="9" t="s">
        <v>5</v>
      </c>
      <c r="F1206" s="9"/>
      <c r="G1206" s="21"/>
      <c r="H1206" s="21"/>
    </row>
    <row r="1207" spans="1:8" customFormat="1" x14ac:dyDescent="0.2">
      <c r="A1207" s="62">
        <v>45727</v>
      </c>
      <c r="B1207" s="33" t="s">
        <v>1673</v>
      </c>
      <c r="C1207" s="33" t="s">
        <v>73</v>
      </c>
      <c r="D1207" s="33" t="s">
        <v>77</v>
      </c>
      <c r="E1207" s="13" t="s">
        <v>20</v>
      </c>
      <c r="F1207" s="13" t="s">
        <v>1622</v>
      </c>
      <c r="G1207" s="33">
        <v>12</v>
      </c>
      <c r="H1207" s="33"/>
    </row>
    <row r="1208" spans="1:8" customFormat="1" x14ac:dyDescent="0.2">
      <c r="A1208" s="63">
        <v>45728</v>
      </c>
      <c r="B1208" s="21" t="s">
        <v>1644</v>
      </c>
      <c r="C1208" s="21" t="s">
        <v>79</v>
      </c>
      <c r="D1208" s="21" t="s">
        <v>64</v>
      </c>
      <c r="E1208" s="9" t="s">
        <v>20</v>
      </c>
      <c r="F1208" s="9" t="s">
        <v>1622</v>
      </c>
      <c r="G1208" s="21">
        <v>16</v>
      </c>
      <c r="H1208" s="21"/>
    </row>
    <row r="1209" spans="1:8" customFormat="1" x14ac:dyDescent="0.2">
      <c r="A1209" s="65">
        <v>45728</v>
      </c>
      <c r="B1209" s="21" t="s">
        <v>1706</v>
      </c>
      <c r="C1209" s="21" t="s">
        <v>71</v>
      </c>
      <c r="D1209" s="21" t="s">
        <v>64</v>
      </c>
      <c r="E1209" s="9" t="s">
        <v>23</v>
      </c>
      <c r="F1209" s="9"/>
      <c r="G1209" s="21"/>
      <c r="H1209" s="55"/>
    </row>
    <row r="1210" spans="1:8" customFormat="1" x14ac:dyDescent="0.2">
      <c r="A1210" s="64">
        <v>45728</v>
      </c>
      <c r="B1210" s="34" t="s">
        <v>1493</v>
      </c>
      <c r="C1210" s="34" t="s">
        <v>49</v>
      </c>
      <c r="D1210" s="34" t="s">
        <v>77</v>
      </c>
      <c r="E1210" s="6" t="s">
        <v>37</v>
      </c>
      <c r="F1210" s="6"/>
      <c r="G1210" s="34"/>
      <c r="H1210" s="34"/>
    </row>
    <row r="1211" spans="1:8" customFormat="1" x14ac:dyDescent="0.2">
      <c r="A1211" s="63">
        <v>45729</v>
      </c>
      <c r="B1211" s="21" t="s">
        <v>1687</v>
      </c>
      <c r="C1211" s="21" t="s">
        <v>12</v>
      </c>
      <c r="D1211" s="21" t="s">
        <v>77</v>
      </c>
      <c r="E1211" s="9" t="s">
        <v>5</v>
      </c>
      <c r="F1211" s="9"/>
      <c r="G1211" s="21"/>
      <c r="H1211" s="21"/>
    </row>
    <row r="1212" spans="1:8" customFormat="1" x14ac:dyDescent="0.2">
      <c r="A1212" s="63">
        <v>45729</v>
      </c>
      <c r="B1212" s="21" t="s">
        <v>1707</v>
      </c>
      <c r="C1212" s="21" t="s">
        <v>62</v>
      </c>
      <c r="D1212" s="21" t="s">
        <v>77</v>
      </c>
      <c r="E1212" s="9" t="s">
        <v>39</v>
      </c>
      <c r="F1212" s="9" t="s">
        <v>1622</v>
      </c>
      <c r="G1212" s="21">
        <v>3</v>
      </c>
      <c r="H1212" s="21"/>
    </row>
    <row r="1213" spans="1:8" customFormat="1" x14ac:dyDescent="0.2">
      <c r="A1213" s="62">
        <v>45729</v>
      </c>
      <c r="B1213" s="33" t="s">
        <v>1498</v>
      </c>
      <c r="C1213" s="33" t="s">
        <v>49</v>
      </c>
      <c r="D1213" s="33" t="s">
        <v>77</v>
      </c>
      <c r="E1213" s="13" t="s">
        <v>37</v>
      </c>
      <c r="F1213" s="13"/>
      <c r="G1213" s="33"/>
      <c r="H1213" s="33"/>
    </row>
    <row r="1214" spans="1:8" customFormat="1" x14ac:dyDescent="0.2">
      <c r="A1214" s="65">
        <v>45731</v>
      </c>
      <c r="B1214" s="21" t="s">
        <v>1708</v>
      </c>
      <c r="C1214" s="21" t="s">
        <v>21</v>
      </c>
      <c r="D1214" s="21" t="s">
        <v>59</v>
      </c>
      <c r="E1214" s="9" t="s">
        <v>29</v>
      </c>
      <c r="F1214" s="9"/>
      <c r="G1214" s="21"/>
      <c r="H1214" s="55"/>
    </row>
    <row r="1215" spans="1:8" customFormat="1" x14ac:dyDescent="0.2">
      <c r="A1215" s="63">
        <v>45731</v>
      </c>
      <c r="B1215" s="21" t="s">
        <v>1709</v>
      </c>
      <c r="C1215" s="21" t="s">
        <v>79</v>
      </c>
      <c r="D1215" s="21" t="s">
        <v>64</v>
      </c>
      <c r="E1215" s="9" t="s">
        <v>20</v>
      </c>
      <c r="F1215" s="9" t="s">
        <v>1622</v>
      </c>
      <c r="G1215" s="21">
        <v>11</v>
      </c>
      <c r="H1215" s="21"/>
    </row>
    <row r="1216" spans="1:8" customFormat="1" x14ac:dyDescent="0.2">
      <c r="A1216" s="63">
        <v>45733</v>
      </c>
      <c r="B1216" s="21" t="s">
        <v>1695</v>
      </c>
      <c r="C1216" s="21" t="s">
        <v>45</v>
      </c>
      <c r="D1216" s="21" t="s">
        <v>64</v>
      </c>
      <c r="E1216" s="9" t="s">
        <v>39</v>
      </c>
      <c r="F1216" s="9" t="s">
        <v>1622</v>
      </c>
      <c r="G1216" s="21">
        <v>14</v>
      </c>
      <c r="H1216" s="21"/>
    </row>
    <row r="1217" spans="1:8" customFormat="1" x14ac:dyDescent="0.2">
      <c r="A1217" s="65">
        <v>45733</v>
      </c>
      <c r="B1217" s="21" t="s">
        <v>1330</v>
      </c>
      <c r="C1217" s="21" t="s">
        <v>52</v>
      </c>
      <c r="D1217" s="21" t="s">
        <v>69</v>
      </c>
      <c r="E1217" s="9" t="s">
        <v>17</v>
      </c>
      <c r="F1217" s="9" t="s">
        <v>1622</v>
      </c>
      <c r="G1217" s="21">
        <v>22</v>
      </c>
      <c r="H1217" s="55"/>
    </row>
    <row r="1218" spans="1:8" customFormat="1" x14ac:dyDescent="0.2">
      <c r="A1218" s="65">
        <v>45734</v>
      </c>
      <c r="B1218" s="21" t="s">
        <v>1710</v>
      </c>
      <c r="C1218" s="21" t="s">
        <v>68</v>
      </c>
      <c r="D1218" s="21" t="s">
        <v>59</v>
      </c>
      <c r="E1218" s="9" t="s">
        <v>33</v>
      </c>
      <c r="F1218" s="9"/>
      <c r="G1218" s="21"/>
      <c r="H1218" s="55"/>
    </row>
    <row r="1219" spans="1:8" customFormat="1" x14ac:dyDescent="0.2">
      <c r="A1219" s="63">
        <v>45734</v>
      </c>
      <c r="B1219" s="21" t="s">
        <v>1711</v>
      </c>
      <c r="C1219" s="21" t="s">
        <v>72</v>
      </c>
      <c r="D1219" s="21" t="s">
        <v>64</v>
      </c>
      <c r="E1219" s="9" t="s">
        <v>39</v>
      </c>
      <c r="F1219" s="9" t="s">
        <v>1622</v>
      </c>
      <c r="G1219" s="21">
        <v>9</v>
      </c>
      <c r="H1219" s="21"/>
    </row>
    <row r="1220" spans="1:8" customFormat="1" x14ac:dyDescent="0.2">
      <c r="A1220" s="65">
        <v>45734</v>
      </c>
      <c r="B1220" s="21" t="s">
        <v>1680</v>
      </c>
      <c r="C1220" s="21" t="s">
        <v>52</v>
      </c>
      <c r="D1220" s="21" t="s">
        <v>69</v>
      </c>
      <c r="E1220" s="9" t="s">
        <v>17</v>
      </c>
      <c r="F1220" s="9" t="s">
        <v>1622</v>
      </c>
      <c r="G1220" s="21">
        <v>14</v>
      </c>
      <c r="H1220" s="55"/>
    </row>
    <row r="1221" spans="1:8" customFormat="1" x14ac:dyDescent="0.2">
      <c r="A1221" s="64">
        <v>45734</v>
      </c>
      <c r="B1221" s="34" t="s">
        <v>1712</v>
      </c>
      <c r="C1221" s="34" t="s">
        <v>12</v>
      </c>
      <c r="D1221" s="34" t="s">
        <v>77</v>
      </c>
      <c r="E1221" s="6" t="s">
        <v>5</v>
      </c>
      <c r="F1221" s="6"/>
      <c r="G1221" s="34"/>
      <c r="H1221" s="34"/>
    </row>
    <row r="1222" spans="1:8" customFormat="1" x14ac:dyDescent="0.2">
      <c r="A1222" s="63">
        <v>45734</v>
      </c>
      <c r="B1222" s="21" t="s">
        <v>1614</v>
      </c>
      <c r="C1222" s="21" t="s">
        <v>49</v>
      </c>
      <c r="D1222" s="21" t="s">
        <v>77</v>
      </c>
      <c r="E1222" s="9" t="s">
        <v>37</v>
      </c>
      <c r="F1222" s="9"/>
      <c r="G1222" s="21"/>
      <c r="H1222" s="21"/>
    </row>
    <row r="1223" spans="1:8" customFormat="1" x14ac:dyDescent="0.2">
      <c r="A1223" s="63">
        <v>45735</v>
      </c>
      <c r="B1223" s="21" t="s">
        <v>1713</v>
      </c>
      <c r="C1223" s="21" t="s">
        <v>50</v>
      </c>
      <c r="D1223" s="21" t="s">
        <v>77</v>
      </c>
      <c r="E1223" s="9" t="s">
        <v>39</v>
      </c>
      <c r="F1223" s="9" t="s">
        <v>1622</v>
      </c>
      <c r="G1223" s="21">
        <v>8</v>
      </c>
      <c r="H1223" s="21"/>
    </row>
    <row r="1224" spans="1:8" customFormat="1" x14ac:dyDescent="0.2">
      <c r="A1224" s="63">
        <v>45735</v>
      </c>
      <c r="B1224" s="21" t="s">
        <v>1665</v>
      </c>
      <c r="C1224" s="21" t="s">
        <v>12</v>
      </c>
      <c r="D1224" s="21" t="s">
        <v>77</v>
      </c>
      <c r="E1224" s="9" t="s">
        <v>5</v>
      </c>
      <c r="F1224" s="9"/>
      <c r="G1224" s="21"/>
      <c r="H1224" s="21"/>
    </row>
    <row r="1225" spans="1:8" customFormat="1" x14ac:dyDescent="0.2">
      <c r="A1225" s="63">
        <v>45735</v>
      </c>
      <c r="B1225" s="21" t="s">
        <v>1714</v>
      </c>
      <c r="C1225" s="21" t="s">
        <v>73</v>
      </c>
      <c r="D1225" s="21" t="s">
        <v>77</v>
      </c>
      <c r="E1225" s="9" t="s">
        <v>37</v>
      </c>
      <c r="F1225" s="9"/>
      <c r="G1225" s="21"/>
      <c r="H1225" s="21"/>
    </row>
    <row r="1226" spans="1:8" customFormat="1" x14ac:dyDescent="0.2">
      <c r="A1226" s="63">
        <v>45736</v>
      </c>
      <c r="B1226" s="21" t="s">
        <v>1715</v>
      </c>
      <c r="C1226" s="21" t="s">
        <v>56</v>
      </c>
      <c r="D1226" s="21" t="s">
        <v>77</v>
      </c>
      <c r="E1226" s="9" t="s">
        <v>39</v>
      </c>
      <c r="F1226" s="9" t="s">
        <v>1622</v>
      </c>
      <c r="G1226" s="21">
        <v>7</v>
      </c>
      <c r="H1226" s="21"/>
    </row>
    <row r="1227" spans="1:8" customFormat="1" x14ac:dyDescent="0.2">
      <c r="A1227" s="62">
        <v>45737</v>
      </c>
      <c r="B1227" s="33" t="s">
        <v>1689</v>
      </c>
      <c r="C1227" s="33" t="s">
        <v>12</v>
      </c>
      <c r="D1227" s="33" t="s">
        <v>77</v>
      </c>
      <c r="E1227" s="13" t="s">
        <v>5</v>
      </c>
      <c r="F1227" s="13"/>
      <c r="G1227" s="33"/>
      <c r="H1227" s="33"/>
    </row>
    <row r="1228" spans="1:8" customFormat="1" x14ac:dyDescent="0.2">
      <c r="A1228" s="63">
        <v>45737</v>
      </c>
      <c r="B1228" s="21" t="s">
        <v>1716</v>
      </c>
      <c r="C1228" s="21" t="s">
        <v>34</v>
      </c>
      <c r="D1228" s="21" t="s">
        <v>64</v>
      </c>
      <c r="E1228" s="9" t="s">
        <v>20</v>
      </c>
      <c r="F1228" s="9" t="s">
        <v>1592</v>
      </c>
      <c r="G1228" s="21"/>
      <c r="H1228" s="21"/>
    </row>
    <row r="1229" spans="1:8" customFormat="1" x14ac:dyDescent="0.2">
      <c r="A1229" s="63">
        <v>45737</v>
      </c>
      <c r="B1229" s="21" t="s">
        <v>1717</v>
      </c>
      <c r="C1229" s="21" t="s">
        <v>71</v>
      </c>
      <c r="D1229" s="21" t="s">
        <v>64</v>
      </c>
      <c r="E1229" s="9" t="s">
        <v>35</v>
      </c>
      <c r="F1229" s="9"/>
      <c r="G1229" s="21"/>
      <c r="H1229" s="21"/>
    </row>
    <row r="1230" spans="1:8" customFormat="1" x14ac:dyDescent="0.2">
      <c r="A1230" s="61">
        <v>45737</v>
      </c>
      <c r="B1230" s="35" t="s">
        <v>1511</v>
      </c>
      <c r="C1230" s="35" t="s">
        <v>70</v>
      </c>
      <c r="D1230" s="35" t="s">
        <v>77</v>
      </c>
      <c r="E1230" s="36" t="s">
        <v>37</v>
      </c>
      <c r="F1230" s="36"/>
      <c r="G1230" s="35"/>
      <c r="H1230" s="35"/>
    </row>
    <row r="1231" spans="1:8" customFormat="1" x14ac:dyDescent="0.2">
      <c r="A1231" s="63">
        <v>45740</v>
      </c>
      <c r="B1231" s="21" t="s">
        <v>1695</v>
      </c>
      <c r="C1231" s="21" t="s">
        <v>45</v>
      </c>
      <c r="D1231" s="21" t="s">
        <v>64</v>
      </c>
      <c r="E1231" s="9" t="s">
        <v>39</v>
      </c>
      <c r="F1231" s="9" t="s">
        <v>1622</v>
      </c>
      <c r="G1231" s="21">
        <v>10</v>
      </c>
      <c r="H1231" s="21"/>
    </row>
    <row r="1232" spans="1:8" customFormat="1" x14ac:dyDescent="0.2">
      <c r="A1232" s="64">
        <v>45740</v>
      </c>
      <c r="B1232" s="34" t="s">
        <v>1672</v>
      </c>
      <c r="C1232" s="34" t="s">
        <v>12</v>
      </c>
      <c r="D1232" s="34" t="s">
        <v>77</v>
      </c>
      <c r="E1232" s="6" t="s">
        <v>5</v>
      </c>
      <c r="F1232" s="6"/>
      <c r="G1232" s="34"/>
      <c r="H1232" s="34"/>
    </row>
    <row r="1233" spans="1:8" customFormat="1" x14ac:dyDescent="0.2">
      <c r="A1233" s="69">
        <v>45741</v>
      </c>
      <c r="B1233" s="33" t="s">
        <v>1514</v>
      </c>
      <c r="C1233" s="33" t="s">
        <v>52</v>
      </c>
      <c r="D1233" s="33" t="s">
        <v>69</v>
      </c>
      <c r="E1233" s="13" t="s">
        <v>17</v>
      </c>
      <c r="F1233" s="13" t="s">
        <v>1622</v>
      </c>
      <c r="G1233" s="21">
        <v>15</v>
      </c>
      <c r="H1233" s="55"/>
    </row>
    <row r="1234" spans="1:8" customFormat="1" x14ac:dyDescent="0.2">
      <c r="A1234" s="63">
        <v>45741</v>
      </c>
      <c r="B1234" s="21" t="s">
        <v>1534</v>
      </c>
      <c r="C1234" s="21" t="s">
        <v>58</v>
      </c>
      <c r="D1234" s="21" t="s">
        <v>64</v>
      </c>
      <c r="E1234" s="9" t="s">
        <v>23</v>
      </c>
      <c r="F1234" s="9"/>
      <c r="G1234" s="54"/>
      <c r="H1234" s="55"/>
    </row>
    <row r="1235" spans="1:8" customFormat="1" x14ac:dyDescent="0.2">
      <c r="A1235" s="71">
        <v>45742</v>
      </c>
      <c r="B1235" s="34" t="s">
        <v>1502</v>
      </c>
      <c r="C1235" s="34" t="s">
        <v>62</v>
      </c>
      <c r="D1235" s="34" t="s">
        <v>77</v>
      </c>
      <c r="E1235" s="6" t="s">
        <v>39</v>
      </c>
      <c r="F1235" s="6" t="s">
        <v>1622</v>
      </c>
      <c r="G1235" s="21">
        <v>11</v>
      </c>
      <c r="H1235" s="55"/>
    </row>
    <row r="1236" spans="1:8" customFormat="1" x14ac:dyDescent="0.2">
      <c r="A1236" s="63">
        <v>45742</v>
      </c>
      <c r="B1236" s="21" t="s">
        <v>1507</v>
      </c>
      <c r="C1236" s="21" t="s">
        <v>49</v>
      </c>
      <c r="D1236" s="21" t="s">
        <v>77</v>
      </c>
      <c r="E1236" s="9" t="s">
        <v>37</v>
      </c>
      <c r="F1236" s="9"/>
      <c r="G1236" s="21">
        <v>191</v>
      </c>
      <c r="H1236" s="33" t="s">
        <v>1718</v>
      </c>
    </row>
    <row r="1237" spans="1:8" customFormat="1" x14ac:dyDescent="0.2">
      <c r="A1237" s="65">
        <v>45743</v>
      </c>
      <c r="B1237" s="21" t="s">
        <v>1128</v>
      </c>
      <c r="C1237" s="21" t="s">
        <v>52</v>
      </c>
      <c r="D1237" s="21" t="s">
        <v>69</v>
      </c>
      <c r="E1237" s="9" t="s">
        <v>17</v>
      </c>
      <c r="F1237" s="9" t="s">
        <v>1622</v>
      </c>
      <c r="G1237" s="21">
        <v>10</v>
      </c>
      <c r="H1237" s="55"/>
    </row>
    <row r="1238" spans="1:8" customFormat="1" x14ac:dyDescent="0.2">
      <c r="A1238" s="62">
        <v>45743</v>
      </c>
      <c r="B1238" s="33" t="s">
        <v>1687</v>
      </c>
      <c r="C1238" s="33" t="s">
        <v>12</v>
      </c>
      <c r="D1238" s="33" t="s">
        <v>77</v>
      </c>
      <c r="E1238" s="13" t="s">
        <v>5</v>
      </c>
      <c r="F1238" s="13"/>
      <c r="G1238" s="33">
        <v>238</v>
      </c>
      <c r="H1238" s="33" t="s">
        <v>1718</v>
      </c>
    </row>
    <row r="1239" spans="1:8" customFormat="1" x14ac:dyDescent="0.2">
      <c r="A1239" s="63">
        <v>45744</v>
      </c>
      <c r="B1239" s="21" t="s">
        <v>1719</v>
      </c>
      <c r="C1239" s="21" t="s">
        <v>66</v>
      </c>
      <c r="D1239" s="21" t="s">
        <v>64</v>
      </c>
      <c r="E1239" s="9" t="s">
        <v>39</v>
      </c>
      <c r="F1239" s="9" t="s">
        <v>1592</v>
      </c>
      <c r="G1239" s="21"/>
      <c r="H1239" s="21"/>
    </row>
    <row r="1240" spans="1:8" customFormat="1" x14ac:dyDescent="0.2">
      <c r="A1240" s="63">
        <v>45744</v>
      </c>
      <c r="B1240" s="21" t="s">
        <v>1720</v>
      </c>
      <c r="C1240" s="21" t="s">
        <v>79</v>
      </c>
      <c r="D1240" s="21" t="s">
        <v>64</v>
      </c>
      <c r="E1240" s="9" t="s">
        <v>20</v>
      </c>
      <c r="F1240" s="9" t="s">
        <v>1592</v>
      </c>
      <c r="G1240" s="21"/>
      <c r="H1240" s="21"/>
    </row>
    <row r="1241" spans="1:8" customFormat="1" x14ac:dyDescent="0.2">
      <c r="A1241" s="69">
        <v>45747</v>
      </c>
      <c r="B1241" s="33" t="s">
        <v>1330</v>
      </c>
      <c r="C1241" s="33" t="s">
        <v>52</v>
      </c>
      <c r="D1241" s="33" t="s">
        <v>69</v>
      </c>
      <c r="E1241" s="13" t="s">
        <v>17</v>
      </c>
      <c r="F1241" s="13" t="s">
        <v>1622</v>
      </c>
      <c r="G1241" s="21">
        <v>19</v>
      </c>
      <c r="H1241" s="55"/>
    </row>
    <row r="1242" spans="1:8" customFormat="1" x14ac:dyDescent="0.2">
      <c r="A1242" s="63">
        <v>45747</v>
      </c>
      <c r="B1242" s="21" t="s">
        <v>1695</v>
      </c>
      <c r="C1242" s="21" t="s">
        <v>45</v>
      </c>
      <c r="D1242" s="21" t="s">
        <v>64</v>
      </c>
      <c r="E1242" s="9" t="s">
        <v>39</v>
      </c>
      <c r="F1242" s="9" t="s">
        <v>1622</v>
      </c>
      <c r="G1242" s="54">
        <v>9</v>
      </c>
      <c r="H1242" s="21"/>
    </row>
    <row r="1243" spans="1:8" customFormat="1" x14ac:dyDescent="0.2">
      <c r="A1243" s="64">
        <v>45748</v>
      </c>
      <c r="B1243" s="34" t="s">
        <v>1480</v>
      </c>
      <c r="C1243" s="34" t="s">
        <v>73</v>
      </c>
      <c r="D1243" s="34" t="s">
        <v>77</v>
      </c>
      <c r="E1243" s="6" t="s">
        <v>37</v>
      </c>
      <c r="F1243" s="6"/>
      <c r="G1243" s="66">
        <v>214</v>
      </c>
      <c r="H1243" s="35" t="s">
        <v>1381</v>
      </c>
    </row>
    <row r="1244" spans="1:8" customFormat="1" x14ac:dyDescent="0.2">
      <c r="A1244" s="64">
        <v>45748</v>
      </c>
      <c r="B1244" s="34" t="s">
        <v>1721</v>
      </c>
      <c r="C1244" s="34" t="s">
        <v>40</v>
      </c>
      <c r="D1244" s="34" t="s">
        <v>59</v>
      </c>
      <c r="E1244" s="6" t="s">
        <v>29</v>
      </c>
      <c r="F1244" s="6"/>
      <c r="G1244" s="21">
        <v>135</v>
      </c>
      <c r="H1244" s="21" t="s">
        <v>1722</v>
      </c>
    </row>
    <row r="1245" spans="1:8" customFormat="1" x14ac:dyDescent="0.2">
      <c r="A1245" s="65">
        <v>45748</v>
      </c>
      <c r="B1245" s="21" t="s">
        <v>1580</v>
      </c>
      <c r="C1245" s="21" t="s">
        <v>27</v>
      </c>
      <c r="D1245" s="21" t="s">
        <v>59</v>
      </c>
      <c r="E1245" s="9" t="s">
        <v>33</v>
      </c>
      <c r="F1245" s="9"/>
      <c r="G1245" s="21">
        <v>8</v>
      </c>
      <c r="H1245" s="55" t="s">
        <v>1722</v>
      </c>
    </row>
    <row r="1246" spans="1:8" customFormat="1" x14ac:dyDescent="0.2">
      <c r="A1246" s="69">
        <v>45749</v>
      </c>
      <c r="B1246" s="33" t="s">
        <v>1527</v>
      </c>
      <c r="C1246" s="33" t="s">
        <v>68</v>
      </c>
      <c r="D1246" s="33" t="s">
        <v>59</v>
      </c>
      <c r="E1246" s="13" t="s">
        <v>33</v>
      </c>
      <c r="F1246" s="13"/>
      <c r="G1246" s="21"/>
      <c r="H1246" s="55"/>
    </row>
    <row r="1247" spans="1:8" customFormat="1" x14ac:dyDescent="0.2">
      <c r="A1247" s="63">
        <v>45749</v>
      </c>
      <c r="B1247" s="21" t="s">
        <v>1483</v>
      </c>
      <c r="C1247" s="21" t="s">
        <v>49</v>
      </c>
      <c r="D1247" s="21" t="s">
        <v>77</v>
      </c>
      <c r="E1247" s="9" t="s">
        <v>37</v>
      </c>
      <c r="F1247" s="9"/>
      <c r="G1247" s="67"/>
      <c r="H1247" s="34"/>
    </row>
    <row r="1248" spans="1:8" customFormat="1" x14ac:dyDescent="0.2">
      <c r="A1248" s="63">
        <v>45750</v>
      </c>
      <c r="B1248" s="21" t="s">
        <v>1439</v>
      </c>
      <c r="C1248" s="21" t="s">
        <v>49</v>
      </c>
      <c r="D1248" s="21" t="s">
        <v>77</v>
      </c>
      <c r="E1248" s="9" t="s">
        <v>20</v>
      </c>
      <c r="F1248" s="9" t="s">
        <v>1622</v>
      </c>
      <c r="G1248" s="54">
        <v>25</v>
      </c>
      <c r="H1248" s="55"/>
    </row>
    <row r="1249" spans="1:8" customFormat="1" x14ac:dyDescent="0.2">
      <c r="A1249" s="63">
        <v>45750</v>
      </c>
      <c r="B1249" s="21" t="s">
        <v>1723</v>
      </c>
      <c r="C1249" s="21" t="s">
        <v>12</v>
      </c>
      <c r="D1249" s="21" t="s">
        <v>77</v>
      </c>
      <c r="E1249" s="9" t="s">
        <v>5</v>
      </c>
      <c r="F1249" s="9"/>
      <c r="G1249" s="54"/>
      <c r="H1249" s="55"/>
    </row>
    <row r="1250" spans="1:8" customFormat="1" x14ac:dyDescent="0.2">
      <c r="A1250" s="62">
        <v>45750</v>
      </c>
      <c r="B1250" s="33" t="s">
        <v>1724</v>
      </c>
      <c r="C1250" s="33" t="s">
        <v>56</v>
      </c>
      <c r="D1250" s="33" t="s">
        <v>77</v>
      </c>
      <c r="E1250" s="13" t="s">
        <v>39</v>
      </c>
      <c r="F1250" s="13"/>
      <c r="G1250" s="54"/>
      <c r="H1250" s="55"/>
    </row>
    <row r="1251" spans="1:8" customFormat="1" x14ac:dyDescent="0.2">
      <c r="A1251" s="63">
        <v>45751</v>
      </c>
      <c r="B1251" s="21" t="s">
        <v>1725</v>
      </c>
      <c r="C1251" s="21" t="s">
        <v>46</v>
      </c>
      <c r="D1251" s="21" t="s">
        <v>64</v>
      </c>
      <c r="E1251" s="9" t="s">
        <v>20</v>
      </c>
      <c r="F1251" s="9" t="s">
        <v>1622</v>
      </c>
      <c r="G1251" s="54">
        <v>16</v>
      </c>
      <c r="H1251" s="55"/>
    </row>
    <row r="1252" spans="1:8" customFormat="1" x14ac:dyDescent="0.2">
      <c r="A1252" s="64">
        <v>45751</v>
      </c>
      <c r="B1252" s="34" t="s">
        <v>1703</v>
      </c>
      <c r="C1252" s="34" t="s">
        <v>70</v>
      </c>
      <c r="D1252" s="34" t="s">
        <v>77</v>
      </c>
      <c r="E1252" s="6" t="s">
        <v>5</v>
      </c>
      <c r="F1252" s="6"/>
      <c r="G1252" s="54"/>
      <c r="H1252" s="55"/>
    </row>
    <row r="1253" spans="1:8" customFormat="1" x14ac:dyDescent="0.2">
      <c r="A1253" s="62">
        <v>45751</v>
      </c>
      <c r="B1253" s="33" t="s">
        <v>1574</v>
      </c>
      <c r="C1253" s="33" t="s">
        <v>70</v>
      </c>
      <c r="D1253" s="33" t="s">
        <v>77</v>
      </c>
      <c r="E1253" s="13" t="s">
        <v>37</v>
      </c>
      <c r="F1253" s="13"/>
      <c r="G1253" s="54"/>
      <c r="H1253" s="21"/>
    </row>
    <row r="1254" spans="1:8" customFormat="1" x14ac:dyDescent="0.2">
      <c r="A1254" s="63">
        <v>45754</v>
      </c>
      <c r="B1254" s="21" t="s">
        <v>1534</v>
      </c>
      <c r="C1254" s="21" t="s">
        <v>58</v>
      </c>
      <c r="D1254" s="21" t="s">
        <v>64</v>
      </c>
      <c r="E1254" s="9" t="s">
        <v>23</v>
      </c>
      <c r="F1254" s="9"/>
      <c r="G1254" s="54">
        <v>473</v>
      </c>
      <c r="H1254" s="55" t="s">
        <v>1726</v>
      </c>
    </row>
    <row r="1255" spans="1:8" customFormat="1" x14ac:dyDescent="0.2">
      <c r="A1255" s="63">
        <v>45754</v>
      </c>
      <c r="B1255" s="21" t="s">
        <v>1695</v>
      </c>
      <c r="C1255" s="21" t="s">
        <v>45</v>
      </c>
      <c r="D1255" s="21" t="s">
        <v>64</v>
      </c>
      <c r="E1255" s="9" t="s">
        <v>39</v>
      </c>
      <c r="F1255" s="9"/>
      <c r="G1255" s="54"/>
      <c r="H1255" s="55"/>
    </row>
    <row r="1256" spans="1:8" customFormat="1" x14ac:dyDescent="0.2">
      <c r="A1256" s="64">
        <v>45755</v>
      </c>
      <c r="B1256" s="34" t="s">
        <v>1692</v>
      </c>
      <c r="C1256" s="34" t="s">
        <v>12</v>
      </c>
      <c r="D1256" s="34" t="s">
        <v>77</v>
      </c>
      <c r="E1256" s="6" t="s">
        <v>5</v>
      </c>
      <c r="F1256" s="6"/>
      <c r="G1256" s="54"/>
      <c r="H1256" s="55"/>
    </row>
    <row r="1257" spans="1:8" customFormat="1" x14ac:dyDescent="0.2">
      <c r="A1257" s="62">
        <v>45755</v>
      </c>
      <c r="B1257" s="33" t="s">
        <v>1705</v>
      </c>
      <c r="C1257" s="33" t="s">
        <v>3</v>
      </c>
      <c r="D1257" s="33" t="s">
        <v>77</v>
      </c>
      <c r="E1257" s="13" t="s">
        <v>39</v>
      </c>
      <c r="F1257" s="13" t="s">
        <v>1592</v>
      </c>
      <c r="G1257" s="54"/>
      <c r="H1257" s="55"/>
    </row>
    <row r="1258" spans="1:8" customFormat="1" x14ac:dyDescent="0.2">
      <c r="A1258" s="63">
        <v>45755</v>
      </c>
      <c r="B1258" s="21" t="s">
        <v>1644</v>
      </c>
      <c r="C1258" s="21" t="s">
        <v>79</v>
      </c>
      <c r="D1258" s="21" t="s">
        <v>64</v>
      </c>
      <c r="E1258" s="9" t="s">
        <v>20</v>
      </c>
      <c r="F1258" s="9" t="s">
        <v>1592</v>
      </c>
      <c r="G1258" s="54">
        <v>0</v>
      </c>
      <c r="H1258" s="55"/>
    </row>
    <row r="1259" spans="1:8" customFormat="1" x14ac:dyDescent="0.2">
      <c r="A1259" s="70">
        <v>45755</v>
      </c>
      <c r="B1259" s="35" t="s">
        <v>1535</v>
      </c>
      <c r="C1259" s="35" t="s">
        <v>15</v>
      </c>
      <c r="D1259" s="35" t="s">
        <v>59</v>
      </c>
      <c r="E1259" s="36" t="s">
        <v>33</v>
      </c>
      <c r="F1259" s="36"/>
      <c r="G1259" s="21"/>
      <c r="H1259" s="55"/>
    </row>
    <row r="1260" spans="1:8" customFormat="1" x14ac:dyDescent="0.2">
      <c r="A1260" s="62">
        <v>45756</v>
      </c>
      <c r="B1260" s="33" t="s">
        <v>1665</v>
      </c>
      <c r="C1260" s="33" t="s">
        <v>12</v>
      </c>
      <c r="D1260" s="33" t="s">
        <v>77</v>
      </c>
      <c r="E1260" s="13" t="s">
        <v>5</v>
      </c>
      <c r="F1260" s="13"/>
      <c r="G1260" s="54"/>
      <c r="H1260" s="55"/>
    </row>
    <row r="1261" spans="1:8" customFormat="1" x14ac:dyDescent="0.2">
      <c r="A1261" s="63">
        <v>45756</v>
      </c>
      <c r="B1261" s="21" t="s">
        <v>1706</v>
      </c>
      <c r="C1261" s="21" t="s">
        <v>71</v>
      </c>
      <c r="D1261" s="21" t="s">
        <v>64</v>
      </c>
      <c r="E1261" s="9" t="s">
        <v>23</v>
      </c>
      <c r="F1261" s="9"/>
      <c r="G1261" s="54"/>
      <c r="H1261" s="55"/>
    </row>
    <row r="1262" spans="1:8" customFormat="1" x14ac:dyDescent="0.2">
      <c r="A1262" s="63">
        <v>45756</v>
      </c>
      <c r="B1262" s="21" t="s">
        <v>1727</v>
      </c>
      <c r="C1262" s="21" t="s">
        <v>79</v>
      </c>
      <c r="D1262" s="21" t="s">
        <v>64</v>
      </c>
      <c r="E1262" s="9" t="s">
        <v>33</v>
      </c>
      <c r="F1262" s="9"/>
      <c r="G1262" s="54"/>
      <c r="H1262" s="55"/>
    </row>
    <row r="1263" spans="1:8" customFormat="1" x14ac:dyDescent="0.2">
      <c r="A1263" s="61">
        <v>45756</v>
      </c>
      <c r="B1263" s="35" t="s">
        <v>1728</v>
      </c>
      <c r="C1263" s="35" t="s">
        <v>50</v>
      </c>
      <c r="D1263" s="35" t="s">
        <v>77</v>
      </c>
      <c r="E1263" s="36" t="s">
        <v>39</v>
      </c>
      <c r="F1263" s="36" t="s">
        <v>1592</v>
      </c>
      <c r="G1263" s="54"/>
      <c r="H1263" s="55"/>
    </row>
    <row r="1264" spans="1:8" customFormat="1" x14ac:dyDescent="0.2">
      <c r="A1264" s="63">
        <v>45756</v>
      </c>
      <c r="B1264" s="21" t="s">
        <v>1729</v>
      </c>
      <c r="C1264" s="21" t="s">
        <v>79</v>
      </c>
      <c r="D1264" s="21" t="s">
        <v>64</v>
      </c>
      <c r="E1264" s="9" t="s">
        <v>20</v>
      </c>
      <c r="F1264" s="9" t="s">
        <v>1622</v>
      </c>
      <c r="G1264" s="54">
        <v>8</v>
      </c>
      <c r="H1264" s="55"/>
    </row>
    <row r="1265" spans="1:8" customFormat="1" x14ac:dyDescent="0.2">
      <c r="A1265" s="61">
        <v>45757</v>
      </c>
      <c r="B1265" s="35" t="s">
        <v>1669</v>
      </c>
      <c r="C1265" s="35" t="s">
        <v>12</v>
      </c>
      <c r="D1265" s="35" t="s">
        <v>77</v>
      </c>
      <c r="E1265" s="36" t="s">
        <v>5</v>
      </c>
      <c r="F1265" s="36"/>
      <c r="G1265" s="54"/>
      <c r="H1265" s="55"/>
    </row>
    <row r="1266" spans="1:8" customFormat="1" x14ac:dyDescent="0.2">
      <c r="A1266" s="63">
        <v>45757</v>
      </c>
      <c r="B1266" s="21" t="s">
        <v>1544</v>
      </c>
      <c r="C1266" s="21" t="s">
        <v>71</v>
      </c>
      <c r="D1266" s="21" t="s">
        <v>64</v>
      </c>
      <c r="E1266" s="9" t="s">
        <v>23</v>
      </c>
      <c r="F1266" s="9"/>
      <c r="G1266" s="54"/>
      <c r="H1266" s="55"/>
    </row>
    <row r="1267" spans="1:8" customFormat="1" x14ac:dyDescent="0.2">
      <c r="A1267" s="64">
        <v>45757</v>
      </c>
      <c r="B1267" s="34" t="s">
        <v>1728</v>
      </c>
      <c r="C1267" s="34" t="s">
        <v>50</v>
      </c>
      <c r="D1267" s="34" t="s">
        <v>77</v>
      </c>
      <c r="E1267" s="6" t="s">
        <v>39</v>
      </c>
      <c r="F1267" s="6" t="s">
        <v>1592</v>
      </c>
      <c r="G1267" s="54"/>
      <c r="H1267" s="55"/>
    </row>
    <row r="1268" spans="1:8" customFormat="1" x14ac:dyDescent="0.2">
      <c r="A1268" s="63">
        <v>45757</v>
      </c>
      <c r="B1268" s="21" t="s">
        <v>1498</v>
      </c>
      <c r="C1268" s="21" t="s">
        <v>49</v>
      </c>
      <c r="D1268" s="21" t="s">
        <v>77</v>
      </c>
      <c r="E1268" s="9" t="s">
        <v>37</v>
      </c>
      <c r="F1268" s="9"/>
      <c r="G1268" s="68"/>
      <c r="H1268" s="33"/>
    </row>
    <row r="1269" spans="1:8" customFormat="1" x14ac:dyDescent="0.2">
      <c r="A1269" s="62">
        <v>45758</v>
      </c>
      <c r="B1269" s="33" t="s">
        <v>1730</v>
      </c>
      <c r="C1269" s="33" t="s">
        <v>50</v>
      </c>
      <c r="D1269" s="33" t="s">
        <v>77</v>
      </c>
      <c r="E1269" s="13" t="s">
        <v>39</v>
      </c>
      <c r="F1269" s="13" t="s">
        <v>1592</v>
      </c>
      <c r="G1269" s="54"/>
      <c r="H1269" s="55"/>
    </row>
    <row r="1270" spans="1:8" customFormat="1" x14ac:dyDescent="0.2">
      <c r="A1270" s="63">
        <v>45761</v>
      </c>
      <c r="B1270" s="21" t="s">
        <v>1513</v>
      </c>
      <c r="C1270" s="21" t="s">
        <v>58</v>
      </c>
      <c r="D1270" s="21" t="s">
        <v>64</v>
      </c>
      <c r="E1270" s="9" t="s">
        <v>23</v>
      </c>
      <c r="F1270" s="9"/>
      <c r="G1270" s="54"/>
      <c r="H1270" s="55"/>
    </row>
    <row r="1271" spans="1:8" customFormat="1" x14ac:dyDescent="0.2">
      <c r="A1271" s="61">
        <v>45761</v>
      </c>
      <c r="B1271" s="35" t="s">
        <v>1672</v>
      </c>
      <c r="C1271" s="35" t="s">
        <v>12</v>
      </c>
      <c r="D1271" s="35" t="s">
        <v>77</v>
      </c>
      <c r="E1271" s="36" t="s">
        <v>5</v>
      </c>
      <c r="F1271" s="36"/>
      <c r="G1271" s="54"/>
      <c r="H1271" s="55"/>
    </row>
    <row r="1272" spans="1:8" customFormat="1" x14ac:dyDescent="0.2">
      <c r="A1272" s="63">
        <v>45762</v>
      </c>
      <c r="B1272" s="21" t="s">
        <v>1731</v>
      </c>
      <c r="C1272" s="21" t="s">
        <v>58</v>
      </c>
      <c r="D1272" s="21" t="s">
        <v>64</v>
      </c>
      <c r="E1272" s="9" t="s">
        <v>23</v>
      </c>
      <c r="F1272" s="9"/>
      <c r="G1272" s="54"/>
      <c r="H1272" s="55"/>
    </row>
    <row r="1273" spans="1:8" customFormat="1" x14ac:dyDescent="0.2">
      <c r="A1273" s="63">
        <v>45762</v>
      </c>
      <c r="B1273" s="21" t="s">
        <v>1732</v>
      </c>
      <c r="C1273" s="21" t="s">
        <v>79</v>
      </c>
      <c r="D1273" s="21" t="s">
        <v>64</v>
      </c>
      <c r="E1273" s="9" t="s">
        <v>20</v>
      </c>
      <c r="F1273" s="9" t="s">
        <v>1622</v>
      </c>
      <c r="G1273" s="54">
        <v>12</v>
      </c>
      <c r="H1273" s="55"/>
    </row>
    <row r="1274" spans="1:8" customFormat="1" x14ac:dyDescent="0.2">
      <c r="A1274" s="65">
        <v>45762</v>
      </c>
      <c r="B1274" s="73" t="s">
        <v>1586</v>
      </c>
      <c r="C1274" s="21" t="s">
        <v>52</v>
      </c>
      <c r="D1274" s="21" t="s">
        <v>69</v>
      </c>
      <c r="E1274" s="9" t="s">
        <v>17</v>
      </c>
      <c r="F1274" s="9" t="s">
        <v>1622</v>
      </c>
      <c r="G1274" s="21">
        <v>15</v>
      </c>
      <c r="H1274" s="55"/>
    </row>
    <row r="1275" spans="1:8" customFormat="1" x14ac:dyDescent="0.2">
      <c r="A1275" s="70">
        <v>45762</v>
      </c>
      <c r="B1275" s="35" t="s">
        <v>1733</v>
      </c>
      <c r="C1275" s="35" t="s">
        <v>68</v>
      </c>
      <c r="D1275" s="35" t="s">
        <v>59</v>
      </c>
      <c r="E1275" s="36" t="s">
        <v>33</v>
      </c>
      <c r="F1275" s="36"/>
      <c r="G1275" s="21"/>
      <c r="H1275" s="55"/>
    </row>
    <row r="1276" spans="1:8" customFormat="1" x14ac:dyDescent="0.2">
      <c r="A1276" s="63">
        <v>45764</v>
      </c>
      <c r="B1276" s="21" t="s">
        <v>1652</v>
      </c>
      <c r="C1276" s="21" t="s">
        <v>46</v>
      </c>
      <c r="D1276" s="21" t="s">
        <v>64</v>
      </c>
      <c r="E1276" s="9" t="s">
        <v>35</v>
      </c>
      <c r="F1276" s="9"/>
      <c r="G1276" s="54"/>
      <c r="H1276" s="21"/>
    </row>
    <row r="1277" spans="1:8" customFormat="1" x14ac:dyDescent="0.2">
      <c r="A1277" s="64">
        <v>45765</v>
      </c>
      <c r="B1277" s="34" t="s">
        <v>1689</v>
      </c>
      <c r="C1277" s="34" t="s">
        <v>12</v>
      </c>
      <c r="D1277" s="34" t="s">
        <v>77</v>
      </c>
      <c r="E1277" s="6" t="s">
        <v>5</v>
      </c>
      <c r="F1277" s="6"/>
      <c r="G1277" s="54"/>
      <c r="H1277" s="55"/>
    </row>
    <row r="1278" spans="1:8" customFormat="1" x14ac:dyDescent="0.2">
      <c r="A1278" s="62">
        <v>45765</v>
      </c>
      <c r="B1278" s="33" t="s">
        <v>1511</v>
      </c>
      <c r="C1278" s="33" t="s">
        <v>70</v>
      </c>
      <c r="D1278" s="33" t="s">
        <v>77</v>
      </c>
      <c r="E1278" s="13" t="s">
        <v>37</v>
      </c>
      <c r="F1278" s="13"/>
      <c r="G1278" s="66"/>
      <c r="H1278" s="35"/>
    </row>
    <row r="1279" spans="1:8" customFormat="1" x14ac:dyDescent="0.2">
      <c r="A1279" s="63">
        <v>45768</v>
      </c>
      <c r="B1279" s="21" t="s">
        <v>1734</v>
      </c>
      <c r="C1279" s="21" t="s">
        <v>58</v>
      </c>
      <c r="D1279" s="21" t="s">
        <v>64</v>
      </c>
      <c r="E1279" s="9" t="s">
        <v>23</v>
      </c>
      <c r="F1279" s="9"/>
      <c r="G1279" s="54"/>
      <c r="H1279" s="55"/>
    </row>
    <row r="1280" spans="1:8" customFormat="1" x14ac:dyDescent="0.2">
      <c r="A1280" s="63">
        <v>45768</v>
      </c>
      <c r="B1280" s="21" t="s">
        <v>1735</v>
      </c>
      <c r="C1280" s="21" t="s">
        <v>71</v>
      </c>
      <c r="D1280" s="21" t="s">
        <v>64</v>
      </c>
      <c r="E1280" s="9" t="s">
        <v>20</v>
      </c>
      <c r="F1280" s="9" t="s">
        <v>1592</v>
      </c>
      <c r="G1280" s="54">
        <v>0</v>
      </c>
      <c r="H1280" s="55"/>
    </row>
    <row r="1281" spans="1:8" customFormat="1" x14ac:dyDescent="0.2">
      <c r="A1281" s="65">
        <v>45768</v>
      </c>
      <c r="B1281" s="21" t="s">
        <v>1159</v>
      </c>
      <c r="C1281" s="21" t="s">
        <v>45</v>
      </c>
      <c r="D1281" s="21" t="s">
        <v>64</v>
      </c>
      <c r="E1281" s="9" t="s">
        <v>39</v>
      </c>
      <c r="F1281" s="9" t="s">
        <v>1622</v>
      </c>
      <c r="G1281" s="21">
        <v>11</v>
      </c>
      <c r="H1281" s="55"/>
    </row>
    <row r="1282" spans="1:8" customFormat="1" x14ac:dyDescent="0.2">
      <c r="A1282" s="63">
        <v>45768</v>
      </c>
      <c r="B1282" s="21" t="s">
        <v>1640</v>
      </c>
      <c r="C1282" s="21" t="s">
        <v>71</v>
      </c>
      <c r="D1282" s="21" t="s">
        <v>64</v>
      </c>
      <c r="E1282" s="9" t="s">
        <v>35</v>
      </c>
      <c r="F1282" s="9"/>
      <c r="G1282" s="54"/>
      <c r="H1282" s="21"/>
    </row>
    <row r="1283" spans="1:8" customFormat="1" x14ac:dyDescent="0.2">
      <c r="A1283" s="64">
        <v>45769</v>
      </c>
      <c r="B1283" s="34" t="s">
        <v>1681</v>
      </c>
      <c r="C1283" s="34" t="s">
        <v>12</v>
      </c>
      <c r="D1283" s="34" t="s">
        <v>77</v>
      </c>
      <c r="E1283" s="6" t="s">
        <v>5</v>
      </c>
      <c r="F1283" s="6"/>
      <c r="G1283" s="54"/>
      <c r="H1283" s="55"/>
    </row>
    <row r="1284" spans="1:8" customFormat="1" x14ac:dyDescent="0.2">
      <c r="A1284" s="65">
        <v>45769</v>
      </c>
      <c r="B1284" s="21" t="s">
        <v>1194</v>
      </c>
      <c r="C1284" s="21" t="s">
        <v>52</v>
      </c>
      <c r="D1284" s="21" t="s">
        <v>69</v>
      </c>
      <c r="E1284" s="9" t="s">
        <v>17</v>
      </c>
      <c r="F1284" s="9" t="s">
        <v>1622</v>
      </c>
      <c r="G1284" s="21">
        <v>22</v>
      </c>
      <c r="H1284" s="55"/>
    </row>
    <row r="1285" spans="1:8" customFormat="1" x14ac:dyDescent="0.2">
      <c r="A1285" s="70">
        <v>45769</v>
      </c>
      <c r="B1285" s="35" t="s">
        <v>1562</v>
      </c>
      <c r="C1285" s="35" t="s">
        <v>68</v>
      </c>
      <c r="D1285" s="35" t="s">
        <v>59</v>
      </c>
      <c r="E1285" s="36" t="s">
        <v>33</v>
      </c>
      <c r="F1285" s="36"/>
      <c r="G1285" s="21"/>
      <c r="H1285" s="55"/>
    </row>
    <row r="1286" spans="1:8" customFormat="1" x14ac:dyDescent="0.2">
      <c r="A1286" s="65">
        <v>45770</v>
      </c>
      <c r="B1286" s="21" t="s">
        <v>1434</v>
      </c>
      <c r="C1286" s="21" t="s">
        <v>52</v>
      </c>
      <c r="D1286" s="21" t="s">
        <v>69</v>
      </c>
      <c r="E1286" s="9" t="s">
        <v>17</v>
      </c>
      <c r="F1286" s="9" t="s">
        <v>1622</v>
      </c>
      <c r="G1286" s="21">
        <v>13</v>
      </c>
      <c r="H1286" s="55"/>
    </row>
    <row r="1287" spans="1:8" customFormat="1" x14ac:dyDescent="0.2">
      <c r="A1287" s="65">
        <v>45770</v>
      </c>
      <c r="B1287" s="21" t="s">
        <v>1736</v>
      </c>
      <c r="C1287" s="21" t="s">
        <v>72</v>
      </c>
      <c r="D1287" s="21" t="s">
        <v>64</v>
      </c>
      <c r="E1287" s="9" t="s">
        <v>39</v>
      </c>
      <c r="F1287" s="9" t="s">
        <v>1622</v>
      </c>
      <c r="G1287" s="21">
        <v>18</v>
      </c>
      <c r="H1287" s="55"/>
    </row>
    <row r="1288" spans="1:8" customFormat="1" x14ac:dyDescent="0.2">
      <c r="A1288" s="63">
        <v>45770</v>
      </c>
      <c r="B1288" s="21" t="s">
        <v>1737</v>
      </c>
      <c r="C1288" s="21" t="s">
        <v>12</v>
      </c>
      <c r="D1288" s="21" t="s">
        <v>77</v>
      </c>
      <c r="E1288" s="9" t="s">
        <v>5</v>
      </c>
      <c r="F1288" s="9"/>
      <c r="G1288" s="54"/>
      <c r="H1288" s="55"/>
    </row>
    <row r="1289" spans="1:8" customFormat="1" x14ac:dyDescent="0.2">
      <c r="A1289" s="70">
        <v>45770</v>
      </c>
      <c r="B1289" s="35" t="s">
        <v>1563</v>
      </c>
      <c r="C1289" s="35" t="s">
        <v>68</v>
      </c>
      <c r="D1289" s="35" t="s">
        <v>59</v>
      </c>
      <c r="E1289" s="36" t="s">
        <v>33</v>
      </c>
      <c r="F1289" s="36"/>
      <c r="G1289" s="21"/>
      <c r="H1289" s="55"/>
    </row>
    <row r="1290" spans="1:8" customFormat="1" x14ac:dyDescent="0.2">
      <c r="A1290" s="65">
        <v>45771</v>
      </c>
      <c r="B1290" s="21" t="s">
        <v>1680</v>
      </c>
      <c r="C1290" s="21" t="s">
        <v>52</v>
      </c>
      <c r="D1290" s="21" t="s">
        <v>69</v>
      </c>
      <c r="E1290" s="9" t="s">
        <v>17</v>
      </c>
      <c r="F1290" s="9" t="s">
        <v>1622</v>
      </c>
      <c r="G1290" s="21">
        <v>8</v>
      </c>
      <c r="H1290" s="55"/>
    </row>
    <row r="1291" spans="1:8" customFormat="1" x14ac:dyDescent="0.2">
      <c r="A1291" s="63">
        <v>45771</v>
      </c>
      <c r="B1291" s="21" t="s">
        <v>1738</v>
      </c>
      <c r="C1291" s="21" t="s">
        <v>12</v>
      </c>
      <c r="D1291" s="21" t="s">
        <v>77</v>
      </c>
      <c r="E1291" s="9" t="s">
        <v>5</v>
      </c>
      <c r="F1291" s="9"/>
      <c r="G1291" s="54"/>
      <c r="H1291" s="55"/>
    </row>
    <row r="1292" spans="1:8" customFormat="1" x14ac:dyDescent="0.2">
      <c r="A1292" s="65">
        <v>45771</v>
      </c>
      <c r="B1292" s="21" t="s">
        <v>1739</v>
      </c>
      <c r="C1292" s="21" t="s">
        <v>56</v>
      </c>
      <c r="D1292" s="21" t="s">
        <v>77</v>
      </c>
      <c r="E1292" s="9" t="s">
        <v>39</v>
      </c>
      <c r="F1292" s="9"/>
      <c r="G1292" s="21">
        <v>4</v>
      </c>
      <c r="H1292" s="55"/>
    </row>
    <row r="1293" spans="1:8" customFormat="1" x14ac:dyDescent="0.2">
      <c r="A1293" s="62">
        <v>45771</v>
      </c>
      <c r="B1293" s="33" t="s">
        <v>1438</v>
      </c>
      <c r="C1293" s="33" t="s">
        <v>49</v>
      </c>
      <c r="D1293" s="33" t="s">
        <v>77</v>
      </c>
      <c r="E1293" s="13" t="s">
        <v>20</v>
      </c>
      <c r="F1293" s="13" t="s">
        <v>1622</v>
      </c>
      <c r="G1293" s="54">
        <v>18</v>
      </c>
      <c r="H1293" s="55"/>
    </row>
    <row r="1294" spans="1:8" customFormat="1" x14ac:dyDescent="0.2">
      <c r="A1294" s="63">
        <v>45772</v>
      </c>
      <c r="B1294" s="21" t="s">
        <v>1740</v>
      </c>
      <c r="C1294" s="21" t="s">
        <v>58</v>
      </c>
      <c r="D1294" s="21" t="s">
        <v>64</v>
      </c>
      <c r="E1294" s="9" t="s">
        <v>35</v>
      </c>
      <c r="F1294" s="9"/>
      <c r="G1294" s="54"/>
      <c r="H1294" s="21"/>
    </row>
    <row r="1295" spans="1:8" customFormat="1" x14ac:dyDescent="0.2">
      <c r="A1295" s="63">
        <v>45772</v>
      </c>
      <c r="B1295" s="21" t="s">
        <v>1513</v>
      </c>
      <c r="C1295" s="21" t="s">
        <v>58</v>
      </c>
      <c r="D1295" s="21" t="s">
        <v>64</v>
      </c>
      <c r="E1295" s="9" t="s">
        <v>23</v>
      </c>
      <c r="F1295" s="9"/>
      <c r="G1295" s="54"/>
      <c r="H1295" s="55"/>
    </row>
    <row r="1296" spans="1:8" customFormat="1" x14ac:dyDescent="0.2">
      <c r="A1296" s="65">
        <v>45772</v>
      </c>
      <c r="B1296" s="21" t="s">
        <v>1741</v>
      </c>
      <c r="C1296" s="21" t="s">
        <v>50</v>
      </c>
      <c r="D1296" s="21" t="s">
        <v>77</v>
      </c>
      <c r="E1296" s="9" t="s">
        <v>39</v>
      </c>
      <c r="F1296" s="9" t="s">
        <v>1622</v>
      </c>
      <c r="G1296" s="21">
        <v>6</v>
      </c>
      <c r="H1296" s="55"/>
    </row>
    <row r="1297" spans="1:8" customFormat="1" x14ac:dyDescent="0.2">
      <c r="A1297" s="61">
        <v>45772</v>
      </c>
      <c r="B1297" s="35" t="s">
        <v>1672</v>
      </c>
      <c r="C1297" s="35" t="s">
        <v>12</v>
      </c>
      <c r="D1297" s="35" t="s">
        <v>77</v>
      </c>
      <c r="E1297" s="36" t="s">
        <v>5</v>
      </c>
      <c r="F1297" s="36"/>
      <c r="G1297" s="54">
        <v>334</v>
      </c>
      <c r="H1297" s="55" t="s">
        <v>1381</v>
      </c>
    </row>
    <row r="1298" spans="1:8" customFormat="1" x14ac:dyDescent="0.2">
      <c r="A1298" s="65">
        <v>45775</v>
      </c>
      <c r="B1298" s="21" t="s">
        <v>1742</v>
      </c>
      <c r="C1298" s="21" t="s">
        <v>52</v>
      </c>
      <c r="D1298" s="21" t="s">
        <v>69</v>
      </c>
      <c r="E1298" s="9" t="s">
        <v>17</v>
      </c>
      <c r="F1298" s="9" t="s">
        <v>1622</v>
      </c>
      <c r="G1298" s="21">
        <v>16</v>
      </c>
      <c r="H1298" s="55"/>
    </row>
    <row r="1299" spans="1:8" customFormat="1" x14ac:dyDescent="0.2">
      <c r="A1299" s="62">
        <v>45775</v>
      </c>
      <c r="B1299" s="33" t="s">
        <v>1695</v>
      </c>
      <c r="C1299" s="33" t="s">
        <v>45</v>
      </c>
      <c r="D1299" s="33" t="s">
        <v>64</v>
      </c>
      <c r="E1299" s="13" t="s">
        <v>39</v>
      </c>
      <c r="F1299" s="13" t="s">
        <v>1622</v>
      </c>
      <c r="G1299" s="68">
        <v>4</v>
      </c>
      <c r="H1299" s="72"/>
    </row>
    <row r="1300" spans="1:8" customFormat="1" x14ac:dyDescent="0.2">
      <c r="A1300" s="63">
        <v>45776</v>
      </c>
      <c r="B1300" s="21" t="s">
        <v>1667</v>
      </c>
      <c r="C1300" s="21" t="s">
        <v>50</v>
      </c>
      <c r="D1300" s="21" t="s">
        <v>77</v>
      </c>
      <c r="E1300" s="9" t="s">
        <v>39</v>
      </c>
      <c r="F1300" s="9" t="s">
        <v>1592</v>
      </c>
      <c r="G1300" s="21"/>
      <c r="H1300" s="21"/>
    </row>
    <row r="1301" spans="1:8" customFormat="1" x14ac:dyDescent="0.2">
      <c r="A1301" s="63">
        <v>45778</v>
      </c>
      <c r="B1301" s="21" t="s">
        <v>1743</v>
      </c>
      <c r="C1301" s="21" t="s">
        <v>12</v>
      </c>
      <c r="D1301" s="21" t="s">
        <v>77</v>
      </c>
      <c r="E1301" s="9" t="s">
        <v>5</v>
      </c>
      <c r="F1301" s="9"/>
      <c r="G1301" s="21"/>
      <c r="H1301" s="21"/>
    </row>
    <row r="1302" spans="1:8" customFormat="1" x14ac:dyDescent="0.2">
      <c r="A1302" s="65">
        <v>45778</v>
      </c>
      <c r="B1302" s="21" t="s">
        <v>1484</v>
      </c>
      <c r="C1302" s="21" t="s">
        <v>73</v>
      </c>
      <c r="D1302" s="21" t="s">
        <v>77</v>
      </c>
      <c r="E1302" s="9" t="s">
        <v>41</v>
      </c>
      <c r="F1302" s="9"/>
      <c r="G1302" s="21"/>
      <c r="H1302" s="55"/>
    </row>
    <row r="1303" spans="1:8" customFormat="1" x14ac:dyDescent="0.2">
      <c r="A1303" s="65">
        <v>45778</v>
      </c>
      <c r="B1303" s="21" t="s">
        <v>1744</v>
      </c>
      <c r="C1303" s="21" t="s">
        <v>30</v>
      </c>
      <c r="D1303" s="21" t="s">
        <v>59</v>
      </c>
      <c r="E1303" s="9" t="s">
        <v>29</v>
      </c>
      <c r="F1303" s="9"/>
      <c r="G1303" s="21"/>
      <c r="H1303" s="55"/>
    </row>
    <row r="1304" spans="1:8" customFormat="1" x14ac:dyDescent="0.2">
      <c r="A1304" s="63">
        <v>45779</v>
      </c>
      <c r="B1304" s="21" t="s">
        <v>1610</v>
      </c>
      <c r="C1304" s="21" t="s">
        <v>46</v>
      </c>
      <c r="D1304" s="21" t="s">
        <v>64</v>
      </c>
      <c r="E1304" s="9" t="s">
        <v>20</v>
      </c>
      <c r="F1304" s="9" t="s">
        <v>1622</v>
      </c>
      <c r="G1304" s="21">
        <v>17</v>
      </c>
      <c r="H1304" s="21"/>
    </row>
    <row r="1305" spans="1:8" customFormat="1" x14ac:dyDescent="0.2">
      <c r="A1305" s="63">
        <v>45779</v>
      </c>
      <c r="B1305" s="21" t="s">
        <v>1745</v>
      </c>
      <c r="C1305" s="21" t="s">
        <v>70</v>
      </c>
      <c r="D1305" s="21" t="s">
        <v>77</v>
      </c>
      <c r="E1305" s="9" t="s">
        <v>37</v>
      </c>
      <c r="F1305" s="9"/>
      <c r="G1305" s="21"/>
      <c r="H1305" s="21"/>
    </row>
    <row r="1306" spans="1:8" customFormat="1" x14ac:dyDescent="0.2">
      <c r="A1306" s="65">
        <v>45782</v>
      </c>
      <c r="B1306" s="21" t="s">
        <v>1534</v>
      </c>
      <c r="C1306" s="21" t="s">
        <v>58</v>
      </c>
      <c r="D1306" s="21" t="s">
        <v>64</v>
      </c>
      <c r="E1306" s="9" t="s">
        <v>23</v>
      </c>
      <c r="F1306" s="9"/>
      <c r="G1306" s="21"/>
      <c r="H1306" s="55"/>
    </row>
    <row r="1307" spans="1:8" customFormat="1" x14ac:dyDescent="0.2">
      <c r="A1307" s="63">
        <v>45779</v>
      </c>
      <c r="B1307" s="21" t="s">
        <v>1746</v>
      </c>
      <c r="C1307" s="21" t="s">
        <v>70</v>
      </c>
      <c r="D1307" s="21" t="s">
        <v>77</v>
      </c>
      <c r="E1307" s="9" t="s">
        <v>5</v>
      </c>
      <c r="F1307" s="9"/>
      <c r="G1307" s="21"/>
      <c r="H1307" s="21"/>
    </row>
    <row r="1308" spans="1:8" customFormat="1" x14ac:dyDescent="0.2">
      <c r="A1308" s="63">
        <v>45783</v>
      </c>
      <c r="B1308" s="21" t="s">
        <v>1580</v>
      </c>
      <c r="C1308" s="21" t="s">
        <v>27</v>
      </c>
      <c r="D1308" s="21" t="s">
        <v>59</v>
      </c>
      <c r="E1308" s="9" t="s">
        <v>33</v>
      </c>
      <c r="F1308" s="9" t="s">
        <v>1592</v>
      </c>
      <c r="G1308" s="21"/>
      <c r="H1308" s="21"/>
    </row>
    <row r="1309" spans="1:8" customFormat="1" x14ac:dyDescent="0.2">
      <c r="A1309" s="65">
        <v>45783</v>
      </c>
      <c r="B1309" s="21" t="s">
        <v>1541</v>
      </c>
      <c r="C1309" s="21" t="s">
        <v>58</v>
      </c>
      <c r="D1309" s="21" t="s">
        <v>64</v>
      </c>
      <c r="E1309" s="9" t="s">
        <v>23</v>
      </c>
      <c r="F1309" s="9"/>
      <c r="G1309" s="21"/>
      <c r="H1309" s="55"/>
    </row>
    <row r="1310" spans="1:8" customFormat="1" x14ac:dyDescent="0.2">
      <c r="A1310" s="65">
        <v>45783</v>
      </c>
      <c r="B1310" s="21" t="s">
        <v>1479</v>
      </c>
      <c r="C1310" s="21" t="s">
        <v>32</v>
      </c>
      <c r="D1310" s="21" t="s">
        <v>77</v>
      </c>
      <c r="E1310" s="9" t="s">
        <v>41</v>
      </c>
      <c r="F1310" s="9"/>
      <c r="G1310" s="21"/>
      <c r="H1310" s="55"/>
    </row>
    <row r="1311" spans="1:8" customFormat="1" x14ac:dyDescent="0.2">
      <c r="A1311" s="63">
        <v>45783</v>
      </c>
      <c r="B1311" s="21" t="s">
        <v>1480</v>
      </c>
      <c r="C1311" s="21" t="s">
        <v>73</v>
      </c>
      <c r="D1311" s="21" t="s">
        <v>77</v>
      </c>
      <c r="E1311" s="9" t="s">
        <v>37</v>
      </c>
      <c r="F1311" s="9"/>
      <c r="G1311" s="21"/>
      <c r="H1311" s="21"/>
    </row>
    <row r="1312" spans="1:8" customFormat="1" x14ac:dyDescent="0.2">
      <c r="A1312" s="63">
        <v>45784</v>
      </c>
      <c r="B1312" s="21" t="s">
        <v>1665</v>
      </c>
      <c r="C1312" s="21" t="s">
        <v>12</v>
      </c>
      <c r="D1312" s="21" t="s">
        <v>77</v>
      </c>
      <c r="E1312" s="9" t="s">
        <v>5</v>
      </c>
      <c r="F1312" s="9"/>
      <c r="G1312" s="21"/>
      <c r="H1312" s="21"/>
    </row>
    <row r="1313" spans="1:8" customFormat="1" x14ac:dyDescent="0.2">
      <c r="A1313" s="65">
        <v>45784</v>
      </c>
      <c r="B1313" s="21" t="s">
        <v>1747</v>
      </c>
      <c r="C1313" s="21" t="s">
        <v>49</v>
      </c>
      <c r="D1313" s="21" t="s">
        <v>77</v>
      </c>
      <c r="E1313" s="9" t="s">
        <v>41</v>
      </c>
      <c r="F1313" s="9"/>
      <c r="G1313" s="21"/>
      <c r="H1313" s="55"/>
    </row>
    <row r="1314" spans="1:8" customFormat="1" x14ac:dyDescent="0.2">
      <c r="A1314" s="63">
        <v>45784</v>
      </c>
      <c r="B1314" s="21" t="s">
        <v>1673</v>
      </c>
      <c r="C1314" s="21" t="s">
        <v>73</v>
      </c>
      <c r="D1314" s="21" t="s">
        <v>77</v>
      </c>
      <c r="E1314" s="9" t="s">
        <v>20</v>
      </c>
      <c r="F1314" s="9" t="s">
        <v>1592</v>
      </c>
      <c r="G1314" s="21"/>
      <c r="H1314" s="21"/>
    </row>
    <row r="1315" spans="1:8" customFormat="1" x14ac:dyDescent="0.2">
      <c r="A1315" s="63">
        <v>45784</v>
      </c>
      <c r="B1315" s="21" t="s">
        <v>1483</v>
      </c>
      <c r="C1315" s="21" t="s">
        <v>49</v>
      </c>
      <c r="D1315" s="21" t="s">
        <v>77</v>
      </c>
      <c r="E1315" s="9" t="s">
        <v>37</v>
      </c>
      <c r="F1315" s="9"/>
      <c r="G1315" s="21"/>
      <c r="H1315" s="21"/>
    </row>
    <row r="1316" spans="1:8" customFormat="1" x14ac:dyDescent="0.2">
      <c r="A1316" s="63">
        <v>45784</v>
      </c>
      <c r="B1316" s="21" t="s">
        <v>1527</v>
      </c>
      <c r="C1316" s="21" t="s">
        <v>68</v>
      </c>
      <c r="D1316" s="21" t="s">
        <v>59</v>
      </c>
      <c r="E1316" s="9" t="s">
        <v>33</v>
      </c>
      <c r="F1316" s="9" t="s">
        <v>1592</v>
      </c>
      <c r="G1316" s="21"/>
      <c r="H1316" s="21"/>
    </row>
    <row r="1317" spans="1:8" customFormat="1" x14ac:dyDescent="0.2">
      <c r="A1317" s="65">
        <v>45785</v>
      </c>
      <c r="B1317" s="21" t="s">
        <v>1544</v>
      </c>
      <c r="C1317" s="21" t="s">
        <v>71</v>
      </c>
      <c r="D1317" s="21" t="s">
        <v>64</v>
      </c>
      <c r="E1317" s="9" t="s">
        <v>23</v>
      </c>
      <c r="F1317" s="9"/>
      <c r="G1317" s="21"/>
      <c r="H1317" s="55"/>
    </row>
    <row r="1318" spans="1:8" customFormat="1" x14ac:dyDescent="0.2">
      <c r="A1318" s="63">
        <v>45785</v>
      </c>
      <c r="B1318" s="21" t="s">
        <v>1438</v>
      </c>
      <c r="C1318" s="21" t="s">
        <v>49</v>
      </c>
      <c r="D1318" s="21" t="s">
        <v>77</v>
      </c>
      <c r="E1318" s="9" t="s">
        <v>20</v>
      </c>
      <c r="F1318" s="9" t="s">
        <v>1622</v>
      </c>
      <c r="G1318" s="21">
        <v>16</v>
      </c>
      <c r="H1318" s="21"/>
    </row>
    <row r="1319" spans="1:8" customFormat="1" x14ac:dyDescent="0.2">
      <c r="A1319" s="63">
        <v>45785</v>
      </c>
      <c r="B1319" s="21" t="s">
        <v>1669</v>
      </c>
      <c r="C1319" s="21" t="s">
        <v>12</v>
      </c>
      <c r="D1319" s="21" t="s">
        <v>77</v>
      </c>
      <c r="E1319" s="9" t="s">
        <v>5</v>
      </c>
      <c r="F1319" s="9"/>
      <c r="G1319" s="21"/>
      <c r="H1319" s="21"/>
    </row>
    <row r="1320" spans="1:8" customFormat="1" x14ac:dyDescent="0.2">
      <c r="A1320" s="63">
        <v>45785</v>
      </c>
      <c r="B1320" s="21" t="s">
        <v>1717</v>
      </c>
      <c r="C1320" s="21" t="s">
        <v>71</v>
      </c>
      <c r="D1320" s="21" t="s">
        <v>64</v>
      </c>
      <c r="E1320" s="9" t="s">
        <v>35</v>
      </c>
      <c r="F1320" s="9"/>
      <c r="G1320" s="21"/>
      <c r="H1320" s="21"/>
    </row>
    <row r="1321" spans="1:8" customFormat="1" x14ac:dyDescent="0.2">
      <c r="A1321" s="63">
        <v>45785</v>
      </c>
      <c r="B1321" s="21" t="s">
        <v>1498</v>
      </c>
      <c r="C1321" s="21" t="s">
        <v>49</v>
      </c>
      <c r="D1321" s="21" t="s">
        <v>77</v>
      </c>
      <c r="E1321" s="9" t="s">
        <v>37</v>
      </c>
      <c r="F1321" s="9"/>
      <c r="G1321" s="21"/>
      <c r="H1321" s="21"/>
    </row>
    <row r="1322" spans="1:8" customFormat="1" x14ac:dyDescent="0.2">
      <c r="A1322" s="65">
        <v>45789</v>
      </c>
      <c r="B1322" s="21" t="s">
        <v>1513</v>
      </c>
      <c r="C1322" s="21" t="s">
        <v>58</v>
      </c>
      <c r="D1322" s="21" t="s">
        <v>64</v>
      </c>
      <c r="E1322" s="9" t="s">
        <v>23</v>
      </c>
      <c r="F1322" s="9"/>
      <c r="G1322" s="21"/>
      <c r="H1322" s="55"/>
    </row>
    <row r="1323" spans="1:8" customFormat="1" x14ac:dyDescent="0.2">
      <c r="A1323" s="63">
        <v>45789</v>
      </c>
      <c r="B1323" s="21" t="s">
        <v>1748</v>
      </c>
      <c r="C1323" s="21" t="s">
        <v>79</v>
      </c>
      <c r="D1323" s="21" t="s">
        <v>64</v>
      </c>
      <c r="E1323" s="9" t="s">
        <v>20</v>
      </c>
      <c r="F1323" s="9" t="s">
        <v>1622</v>
      </c>
      <c r="G1323" s="21">
        <v>16</v>
      </c>
      <c r="H1323" s="21"/>
    </row>
    <row r="1324" spans="1:8" customFormat="1" x14ac:dyDescent="0.2">
      <c r="A1324" s="63">
        <v>45789</v>
      </c>
      <c r="B1324" s="21" t="s">
        <v>1652</v>
      </c>
      <c r="C1324" s="21" t="s">
        <v>46</v>
      </c>
      <c r="D1324" s="21" t="s">
        <v>64</v>
      </c>
      <c r="E1324" s="9" t="s">
        <v>35</v>
      </c>
      <c r="F1324" s="9"/>
      <c r="G1324" s="21"/>
      <c r="H1324" s="21"/>
    </row>
    <row r="1325" spans="1:8" customFormat="1" x14ac:dyDescent="0.2">
      <c r="A1325" s="65">
        <v>45789</v>
      </c>
      <c r="B1325" s="21" t="s">
        <v>1454</v>
      </c>
      <c r="C1325" s="21" t="s">
        <v>30</v>
      </c>
      <c r="D1325" s="21" t="s">
        <v>59</v>
      </c>
      <c r="E1325" s="9" t="s">
        <v>29</v>
      </c>
      <c r="F1325" s="9"/>
      <c r="G1325" s="21"/>
      <c r="H1325" s="55"/>
    </row>
    <row r="1326" spans="1:8" customFormat="1" x14ac:dyDescent="0.2">
      <c r="A1326" s="63">
        <v>45789</v>
      </c>
      <c r="B1326" s="21" t="s">
        <v>1672</v>
      </c>
      <c r="C1326" s="21" t="s">
        <v>12</v>
      </c>
      <c r="D1326" s="21" t="s">
        <v>77</v>
      </c>
      <c r="E1326" s="9" t="s">
        <v>5</v>
      </c>
      <c r="F1326" s="9"/>
      <c r="G1326" s="21"/>
      <c r="H1326" s="21"/>
    </row>
    <row r="1327" spans="1:8" customFormat="1" x14ac:dyDescent="0.2">
      <c r="A1327" s="65">
        <v>45790</v>
      </c>
      <c r="B1327" s="21" t="s">
        <v>1495</v>
      </c>
      <c r="C1327" s="21" t="s">
        <v>49</v>
      </c>
      <c r="D1327" s="21" t="s">
        <v>77</v>
      </c>
      <c r="E1327" s="9" t="s">
        <v>41</v>
      </c>
      <c r="F1327" s="9"/>
      <c r="G1327" s="21"/>
      <c r="H1327" s="55"/>
    </row>
    <row r="1328" spans="1:8" customFormat="1" x14ac:dyDescent="0.2">
      <c r="A1328" s="65">
        <v>45790</v>
      </c>
      <c r="B1328" s="21" t="s">
        <v>1534</v>
      </c>
      <c r="C1328" s="21" t="s">
        <v>58</v>
      </c>
      <c r="D1328" s="21" t="s">
        <v>64</v>
      </c>
      <c r="E1328" s="9" t="s">
        <v>23</v>
      </c>
      <c r="F1328" s="9"/>
      <c r="G1328" s="21"/>
      <c r="H1328" s="55"/>
    </row>
    <row r="1329" spans="1:8" customFormat="1" x14ac:dyDescent="0.2">
      <c r="A1329" s="63">
        <v>45790</v>
      </c>
      <c r="B1329" s="21" t="s">
        <v>1535</v>
      </c>
      <c r="C1329" s="21" t="s">
        <v>15</v>
      </c>
      <c r="D1329" s="21" t="s">
        <v>59</v>
      </c>
      <c r="E1329" s="9" t="s">
        <v>33</v>
      </c>
      <c r="F1329" s="9" t="s">
        <v>1592</v>
      </c>
      <c r="G1329" s="21"/>
      <c r="H1329" s="21"/>
    </row>
    <row r="1330" spans="1:8" customFormat="1" x14ac:dyDescent="0.2">
      <c r="A1330" s="65">
        <v>45791</v>
      </c>
      <c r="B1330" s="21" t="s">
        <v>1128</v>
      </c>
      <c r="C1330" s="21" t="s">
        <v>52</v>
      </c>
      <c r="D1330" s="21" t="s">
        <v>69</v>
      </c>
      <c r="E1330" s="9" t="s">
        <v>17</v>
      </c>
      <c r="F1330" s="9" t="s">
        <v>1622</v>
      </c>
      <c r="G1330" s="21">
        <v>10</v>
      </c>
      <c r="H1330" s="55"/>
    </row>
    <row r="1331" spans="1:8" customFormat="1" x14ac:dyDescent="0.2">
      <c r="A1331" s="63">
        <v>45793</v>
      </c>
      <c r="B1331" s="21" t="s">
        <v>1511</v>
      </c>
      <c r="C1331" s="21" t="s">
        <v>70</v>
      </c>
      <c r="D1331" s="21" t="s">
        <v>77</v>
      </c>
      <c r="E1331" s="9" t="s">
        <v>37</v>
      </c>
      <c r="F1331" s="9"/>
      <c r="G1331" s="21"/>
      <c r="H1331" s="21"/>
    </row>
    <row r="1332" spans="1:8" customFormat="1" x14ac:dyDescent="0.2">
      <c r="A1332" s="63">
        <v>45793</v>
      </c>
      <c r="B1332" s="21" t="s">
        <v>1749</v>
      </c>
      <c r="C1332" s="21" t="s">
        <v>46</v>
      </c>
      <c r="D1332" s="21" t="s">
        <v>64</v>
      </c>
      <c r="E1332" s="9" t="s">
        <v>20</v>
      </c>
      <c r="F1332" s="9" t="s">
        <v>1622</v>
      </c>
      <c r="G1332" s="21">
        <v>20</v>
      </c>
      <c r="H1332" s="21"/>
    </row>
    <row r="1333" spans="1:8" customFormat="1" x14ac:dyDescent="0.2">
      <c r="A1333" s="63">
        <v>45793</v>
      </c>
      <c r="B1333" s="21" t="s">
        <v>1689</v>
      </c>
      <c r="C1333" s="21" t="s">
        <v>12</v>
      </c>
      <c r="D1333" s="21" t="s">
        <v>77</v>
      </c>
      <c r="E1333" s="9" t="s">
        <v>5</v>
      </c>
      <c r="F1333" s="9"/>
      <c r="G1333" s="21"/>
      <c r="H1333" s="21"/>
    </row>
    <row r="1334" spans="1:8" customFormat="1" x14ac:dyDescent="0.2">
      <c r="A1334" s="63">
        <v>45796</v>
      </c>
      <c r="B1334" s="21" t="s">
        <v>1750</v>
      </c>
      <c r="C1334" s="21" t="s">
        <v>73</v>
      </c>
      <c r="D1334" s="21" t="s">
        <v>77</v>
      </c>
      <c r="E1334" s="9" t="s">
        <v>20</v>
      </c>
      <c r="F1334" s="9" t="s">
        <v>1622</v>
      </c>
      <c r="G1334" s="21">
        <v>6</v>
      </c>
      <c r="H1334" s="21"/>
    </row>
    <row r="1335" spans="1:8" customFormat="1" x14ac:dyDescent="0.2">
      <c r="A1335" s="65">
        <v>45796</v>
      </c>
      <c r="B1335" s="73" t="s">
        <v>1586</v>
      </c>
      <c r="C1335" s="21" t="s">
        <v>52</v>
      </c>
      <c r="D1335" s="21" t="s">
        <v>69</v>
      </c>
      <c r="E1335" s="9" t="s">
        <v>17</v>
      </c>
      <c r="F1335" s="9" t="s">
        <v>1622</v>
      </c>
      <c r="G1335" s="21">
        <v>18</v>
      </c>
      <c r="H1335" s="55"/>
    </row>
    <row r="1336" spans="1:8" customFormat="1" x14ac:dyDescent="0.2">
      <c r="A1336" s="63">
        <v>45797</v>
      </c>
      <c r="B1336" s="21" t="s">
        <v>1551</v>
      </c>
      <c r="C1336" s="21" t="s">
        <v>68</v>
      </c>
      <c r="D1336" s="21" t="s">
        <v>59</v>
      </c>
      <c r="E1336" s="9" t="s">
        <v>33</v>
      </c>
      <c r="F1336" s="9" t="s">
        <v>1592</v>
      </c>
      <c r="G1336" s="21"/>
      <c r="H1336" s="21"/>
    </row>
    <row r="1337" spans="1:8" customFormat="1" x14ac:dyDescent="0.2">
      <c r="A1337" s="63">
        <v>45797</v>
      </c>
      <c r="B1337" s="21" t="s">
        <v>1681</v>
      </c>
      <c r="C1337" s="21" t="s">
        <v>12</v>
      </c>
      <c r="D1337" s="21" t="s">
        <v>77</v>
      </c>
      <c r="E1337" s="9" t="s">
        <v>5</v>
      </c>
      <c r="F1337" s="9"/>
      <c r="G1337" s="21"/>
      <c r="H1337" s="21"/>
    </row>
    <row r="1338" spans="1:8" customFormat="1" x14ac:dyDescent="0.2">
      <c r="A1338" s="63">
        <v>45797</v>
      </c>
      <c r="B1338" s="21" t="s">
        <v>1601</v>
      </c>
      <c r="C1338" s="21" t="s">
        <v>49</v>
      </c>
      <c r="D1338" s="21" t="s">
        <v>77</v>
      </c>
      <c r="E1338" s="9" t="s">
        <v>37</v>
      </c>
      <c r="F1338" s="9"/>
      <c r="G1338" s="21"/>
      <c r="H1338" s="21"/>
    </row>
    <row r="1339" spans="1:8" customFormat="1" x14ac:dyDescent="0.2">
      <c r="A1339" s="63">
        <v>45798</v>
      </c>
      <c r="B1339" s="21" t="s">
        <v>1598</v>
      </c>
      <c r="C1339" s="21" t="s">
        <v>15</v>
      </c>
      <c r="D1339" s="21" t="s">
        <v>59</v>
      </c>
      <c r="E1339" s="9" t="s">
        <v>33</v>
      </c>
      <c r="F1339" s="9" t="s">
        <v>1592</v>
      </c>
      <c r="G1339" s="21"/>
      <c r="H1339" s="21"/>
    </row>
    <row r="1340" spans="1:8" customFormat="1" x14ac:dyDescent="0.2">
      <c r="A1340" s="63">
        <v>45798</v>
      </c>
      <c r="B1340" s="21" t="s">
        <v>1644</v>
      </c>
      <c r="C1340" s="21" t="s">
        <v>79</v>
      </c>
      <c r="D1340" s="21" t="s">
        <v>64</v>
      </c>
      <c r="E1340" s="9" t="s">
        <v>20</v>
      </c>
      <c r="F1340" s="9" t="s">
        <v>1592</v>
      </c>
      <c r="G1340" s="21"/>
      <c r="H1340" s="21"/>
    </row>
    <row r="1341" spans="1:8" customFormat="1" x14ac:dyDescent="0.2">
      <c r="A1341" s="65">
        <v>45798</v>
      </c>
      <c r="B1341" s="21" t="s">
        <v>1558</v>
      </c>
      <c r="C1341" s="21" t="s">
        <v>71</v>
      </c>
      <c r="D1341" s="21" t="s">
        <v>64</v>
      </c>
      <c r="E1341" s="9" t="s">
        <v>35</v>
      </c>
      <c r="F1341" s="9" t="s">
        <v>1622</v>
      </c>
      <c r="G1341" s="21">
        <v>6</v>
      </c>
      <c r="H1341" s="55"/>
    </row>
    <row r="1342" spans="1:8" customFormat="1" x14ac:dyDescent="0.2">
      <c r="A1342" s="63">
        <v>45798</v>
      </c>
      <c r="B1342" s="21" t="s">
        <v>1665</v>
      </c>
      <c r="C1342" s="21" t="s">
        <v>12</v>
      </c>
      <c r="D1342" s="21" t="s">
        <v>77</v>
      </c>
      <c r="E1342" s="9" t="s">
        <v>5</v>
      </c>
      <c r="F1342" s="9"/>
      <c r="G1342" s="21"/>
      <c r="H1342" s="21"/>
    </row>
    <row r="1343" spans="1:8" customFormat="1" x14ac:dyDescent="0.2">
      <c r="A1343" s="63">
        <v>45799</v>
      </c>
      <c r="B1343" s="21" t="s">
        <v>1669</v>
      </c>
      <c r="C1343" s="21" t="s">
        <v>12</v>
      </c>
      <c r="D1343" s="21" t="s">
        <v>77</v>
      </c>
      <c r="E1343" s="9" t="s">
        <v>5</v>
      </c>
      <c r="F1343" s="9"/>
      <c r="G1343" s="21"/>
      <c r="H1343" s="21"/>
    </row>
    <row r="1344" spans="1:8" customFormat="1" x14ac:dyDescent="0.2">
      <c r="A1344" s="65">
        <v>45804</v>
      </c>
      <c r="B1344" s="21" t="s">
        <v>1495</v>
      </c>
      <c r="C1344" s="21" t="s">
        <v>49</v>
      </c>
      <c r="D1344" s="21" t="s">
        <v>77</v>
      </c>
      <c r="E1344" s="9" t="s">
        <v>41</v>
      </c>
      <c r="F1344" s="9"/>
      <c r="G1344" s="21"/>
      <c r="H1344" s="55"/>
    </row>
    <row r="1345" spans="1:8" customFormat="1" x14ac:dyDescent="0.2">
      <c r="A1345" s="65">
        <v>45804</v>
      </c>
      <c r="B1345" s="21" t="s">
        <v>1513</v>
      </c>
      <c r="C1345" s="21" t="s">
        <v>58</v>
      </c>
      <c r="D1345" s="21" t="s">
        <v>64</v>
      </c>
      <c r="E1345" s="9" t="s">
        <v>23</v>
      </c>
      <c r="F1345" s="9"/>
      <c r="G1345" s="21"/>
      <c r="H1345" s="55"/>
    </row>
    <row r="1346" spans="1:8" customFormat="1" x14ac:dyDescent="0.2">
      <c r="A1346" s="63">
        <v>45804</v>
      </c>
      <c r="B1346" s="21" t="s">
        <v>1751</v>
      </c>
      <c r="C1346" s="21" t="s">
        <v>71</v>
      </c>
      <c r="D1346" s="21" t="s">
        <v>64</v>
      </c>
      <c r="E1346" s="9" t="s">
        <v>20</v>
      </c>
      <c r="F1346" s="9" t="s">
        <v>1622</v>
      </c>
      <c r="G1346" s="21">
        <v>18</v>
      </c>
      <c r="H1346" s="21"/>
    </row>
    <row r="1347" spans="1:8" customFormat="1" x14ac:dyDescent="0.2">
      <c r="A1347" s="63">
        <v>45804</v>
      </c>
      <c r="B1347" s="21" t="s">
        <v>1562</v>
      </c>
      <c r="C1347" s="21" t="s">
        <v>68</v>
      </c>
      <c r="D1347" s="21" t="s">
        <v>59</v>
      </c>
      <c r="E1347" s="9" t="s">
        <v>33</v>
      </c>
      <c r="F1347" s="9" t="s">
        <v>1592</v>
      </c>
      <c r="G1347" s="21"/>
      <c r="H1347" s="21"/>
    </row>
    <row r="1348" spans="1:8" customFormat="1" x14ac:dyDescent="0.2">
      <c r="A1348" s="63">
        <v>45804</v>
      </c>
      <c r="B1348" s="21" t="s">
        <v>1672</v>
      </c>
      <c r="C1348" s="21" t="s">
        <v>12</v>
      </c>
      <c r="D1348" s="21" t="s">
        <v>77</v>
      </c>
      <c r="E1348" s="9" t="s">
        <v>5</v>
      </c>
      <c r="F1348" s="9"/>
      <c r="G1348" s="21">
        <v>277</v>
      </c>
      <c r="H1348" s="21" t="s">
        <v>1752</v>
      </c>
    </row>
    <row r="1349" spans="1:8" customFormat="1" x14ac:dyDescent="0.2">
      <c r="A1349" s="63">
        <v>45805</v>
      </c>
      <c r="B1349" s="21" t="s">
        <v>1563</v>
      </c>
      <c r="C1349" s="21" t="s">
        <v>68</v>
      </c>
      <c r="D1349" s="21" t="s">
        <v>59</v>
      </c>
      <c r="E1349" s="9" t="s">
        <v>33</v>
      </c>
      <c r="F1349" s="9" t="s">
        <v>1592</v>
      </c>
      <c r="G1349" s="21"/>
      <c r="H1349" s="21"/>
    </row>
    <row r="1350" spans="1:8" customFormat="1" x14ac:dyDescent="0.2">
      <c r="A1350" s="65">
        <v>45805</v>
      </c>
      <c r="B1350" s="21" t="s">
        <v>1434</v>
      </c>
      <c r="C1350" s="21" t="s">
        <v>52</v>
      </c>
      <c r="D1350" s="21" t="s">
        <v>69</v>
      </c>
      <c r="E1350" s="9" t="s">
        <v>17</v>
      </c>
      <c r="F1350" s="9" t="s">
        <v>1622</v>
      </c>
      <c r="G1350" s="21">
        <v>16</v>
      </c>
      <c r="H1350" s="55"/>
    </row>
    <row r="1351" spans="1:8" customFormat="1" x14ac:dyDescent="0.2">
      <c r="A1351" s="65">
        <v>45805</v>
      </c>
      <c r="B1351" s="21" t="s">
        <v>1491</v>
      </c>
      <c r="C1351" s="21" t="s">
        <v>73</v>
      </c>
      <c r="D1351" s="21" t="s">
        <v>77</v>
      </c>
      <c r="E1351" s="9" t="s">
        <v>41</v>
      </c>
      <c r="F1351" s="9"/>
      <c r="G1351" s="21"/>
      <c r="H1351" s="55"/>
    </row>
    <row r="1352" spans="1:8" customFormat="1" x14ac:dyDescent="0.2">
      <c r="A1352" s="63">
        <v>45805</v>
      </c>
      <c r="B1352" s="21" t="s">
        <v>1685</v>
      </c>
      <c r="C1352" s="21" t="s">
        <v>67</v>
      </c>
      <c r="D1352" s="21" t="s">
        <v>77</v>
      </c>
      <c r="E1352" s="9" t="s">
        <v>37</v>
      </c>
      <c r="F1352" s="9"/>
      <c r="G1352" s="21"/>
      <c r="H1352" s="21"/>
    </row>
    <row r="1353" spans="1:8" customFormat="1" x14ac:dyDescent="0.2">
      <c r="A1353" s="65">
        <v>45806</v>
      </c>
      <c r="B1353" s="21" t="s">
        <v>1753</v>
      </c>
      <c r="C1353" s="21" t="s">
        <v>30</v>
      </c>
      <c r="D1353" s="21" t="s">
        <v>59</v>
      </c>
      <c r="E1353" s="9" t="s">
        <v>29</v>
      </c>
      <c r="F1353" s="9"/>
      <c r="G1353" s="21">
        <v>107</v>
      </c>
      <c r="H1353" s="55" t="s">
        <v>1754</v>
      </c>
    </row>
    <row r="1354" spans="1:8" customFormat="1" x14ac:dyDescent="0.2">
      <c r="A1354" s="65">
        <v>45806</v>
      </c>
      <c r="B1354" s="21" t="s">
        <v>1680</v>
      </c>
      <c r="C1354" s="21" t="s">
        <v>52</v>
      </c>
      <c r="D1354" s="21" t="s">
        <v>69</v>
      </c>
      <c r="E1354" s="9" t="s">
        <v>17</v>
      </c>
      <c r="F1354" s="9" t="s">
        <v>1622</v>
      </c>
      <c r="G1354" s="21">
        <v>12</v>
      </c>
      <c r="H1354" s="55"/>
    </row>
    <row r="1355" spans="1:8" customFormat="1" x14ac:dyDescent="0.2">
      <c r="A1355" s="63">
        <v>45806</v>
      </c>
      <c r="B1355" s="21" t="s">
        <v>1501</v>
      </c>
      <c r="C1355" s="21" t="s">
        <v>73</v>
      </c>
      <c r="D1355" s="21" t="s">
        <v>77</v>
      </c>
      <c r="E1355" s="9" t="s">
        <v>37</v>
      </c>
      <c r="F1355" s="9"/>
      <c r="G1355" s="21">
        <v>210</v>
      </c>
      <c r="H1355" s="21" t="s">
        <v>1752</v>
      </c>
    </row>
    <row r="1356" spans="1:8" customFormat="1" x14ac:dyDescent="0.2">
      <c r="A1356" s="65">
        <v>45807</v>
      </c>
      <c r="B1356" s="21" t="s">
        <v>1520</v>
      </c>
      <c r="C1356" s="21" t="s">
        <v>73</v>
      </c>
      <c r="D1356" s="21" t="s">
        <v>77</v>
      </c>
      <c r="E1356" s="9" t="s">
        <v>41</v>
      </c>
      <c r="F1356" s="9"/>
      <c r="G1356" s="21">
        <v>292</v>
      </c>
      <c r="H1356" s="21" t="s">
        <v>1752</v>
      </c>
    </row>
    <row r="1357" spans="1:8" customFormat="1" x14ac:dyDescent="0.2">
      <c r="A1357" s="65">
        <v>45810</v>
      </c>
      <c r="B1357" s="21" t="s">
        <v>1534</v>
      </c>
      <c r="C1357" s="21" t="s">
        <v>58</v>
      </c>
      <c r="D1357" s="21" t="s">
        <v>64</v>
      </c>
      <c r="E1357" s="9" t="s">
        <v>23</v>
      </c>
      <c r="F1357" s="9"/>
      <c r="G1357" s="21"/>
      <c r="H1357" s="55"/>
    </row>
    <row r="1358" spans="1:8" customFormat="1" x14ac:dyDescent="0.2">
      <c r="A1358" s="65">
        <v>45811</v>
      </c>
      <c r="B1358" s="21" t="s">
        <v>1673</v>
      </c>
      <c r="C1358" s="21" t="s">
        <v>73</v>
      </c>
      <c r="D1358" s="21" t="s">
        <v>77</v>
      </c>
      <c r="E1358" s="9" t="s">
        <v>20</v>
      </c>
      <c r="F1358" s="9" t="s">
        <v>1592</v>
      </c>
      <c r="G1358" s="21"/>
      <c r="H1358" s="55"/>
    </row>
    <row r="1359" spans="1:8" customFormat="1" x14ac:dyDescent="0.2">
      <c r="A1359" s="65">
        <v>45811</v>
      </c>
      <c r="B1359" s="21" t="s">
        <v>1479</v>
      </c>
      <c r="C1359" s="21" t="s">
        <v>32</v>
      </c>
      <c r="D1359" s="21" t="s">
        <v>77</v>
      </c>
      <c r="E1359" s="9" t="s">
        <v>41</v>
      </c>
      <c r="F1359" s="9"/>
      <c r="G1359" s="21"/>
      <c r="H1359" s="55"/>
    </row>
    <row r="1360" spans="1:8" customFormat="1" x14ac:dyDescent="0.2">
      <c r="A1360" s="63">
        <v>45811</v>
      </c>
      <c r="B1360" s="21" t="s">
        <v>1480</v>
      </c>
      <c r="C1360" s="21" t="s">
        <v>73</v>
      </c>
      <c r="D1360" s="21" t="s">
        <v>77</v>
      </c>
      <c r="E1360" s="9" t="s">
        <v>37</v>
      </c>
      <c r="F1360" s="9"/>
      <c r="G1360" s="21"/>
      <c r="H1360" s="21"/>
    </row>
    <row r="1361" spans="1:8" customFormat="1" x14ac:dyDescent="0.2">
      <c r="A1361" s="63">
        <v>45812</v>
      </c>
      <c r="B1361" s="21" t="s">
        <v>1438</v>
      </c>
      <c r="C1361" s="21" t="s">
        <v>49</v>
      </c>
      <c r="D1361" s="21" t="s">
        <v>77</v>
      </c>
      <c r="E1361" s="9" t="s">
        <v>1755</v>
      </c>
      <c r="F1361" s="9" t="s">
        <v>1622</v>
      </c>
      <c r="G1361" s="21">
        <v>10</v>
      </c>
      <c r="H1361" s="21"/>
    </row>
    <row r="1362" spans="1:8" customFormat="1" x14ac:dyDescent="0.2">
      <c r="A1362" s="63">
        <v>45812</v>
      </c>
      <c r="B1362" s="21" t="s">
        <v>1483</v>
      </c>
      <c r="C1362" s="21" t="s">
        <v>49</v>
      </c>
      <c r="D1362" s="21" t="s">
        <v>77</v>
      </c>
      <c r="E1362" s="9" t="s">
        <v>37</v>
      </c>
      <c r="F1362" s="9"/>
      <c r="G1362" s="21"/>
      <c r="H1362" s="21"/>
    </row>
    <row r="1363" spans="1:8" customFormat="1" x14ac:dyDescent="0.2">
      <c r="A1363" s="65">
        <v>45812</v>
      </c>
      <c r="B1363" s="21" t="s">
        <v>1756</v>
      </c>
      <c r="C1363" s="21" t="s">
        <v>79</v>
      </c>
      <c r="D1363" s="21" t="s">
        <v>64</v>
      </c>
      <c r="E1363" s="9" t="s">
        <v>20</v>
      </c>
      <c r="F1363" s="9" t="s">
        <v>1622</v>
      </c>
      <c r="G1363" s="21">
        <v>16</v>
      </c>
      <c r="H1363" s="55"/>
    </row>
    <row r="1364" spans="1:8" customFormat="1" x14ac:dyDescent="0.2">
      <c r="A1364" s="65">
        <v>45813</v>
      </c>
      <c r="B1364" s="21" t="s">
        <v>523</v>
      </c>
      <c r="C1364" s="21" t="s">
        <v>49</v>
      </c>
      <c r="D1364" s="21" t="s">
        <v>77</v>
      </c>
      <c r="E1364" s="9" t="s">
        <v>20</v>
      </c>
      <c r="F1364" s="9" t="s">
        <v>1622</v>
      </c>
      <c r="G1364" s="21">
        <v>13</v>
      </c>
      <c r="H1364" s="55"/>
    </row>
    <row r="1365" spans="1:8" customFormat="1" x14ac:dyDescent="0.2">
      <c r="A1365" s="65">
        <v>45813</v>
      </c>
      <c r="B1365" s="21" t="s">
        <v>1757</v>
      </c>
      <c r="C1365" s="21" t="s">
        <v>73</v>
      </c>
      <c r="D1365" s="21" t="s">
        <v>77</v>
      </c>
      <c r="E1365" s="9" t="s">
        <v>41</v>
      </c>
      <c r="F1365" s="9"/>
      <c r="G1365" s="21"/>
      <c r="H1365" s="55"/>
    </row>
    <row r="1366" spans="1:8" customFormat="1" x14ac:dyDescent="0.2">
      <c r="A1366" s="65">
        <v>45814</v>
      </c>
      <c r="B1366" s="21" t="s">
        <v>1758</v>
      </c>
      <c r="C1366" s="21" t="s">
        <v>46</v>
      </c>
      <c r="D1366" s="21" t="s">
        <v>64</v>
      </c>
      <c r="E1366" s="9" t="s">
        <v>20</v>
      </c>
      <c r="F1366" s="9" t="s">
        <v>1622</v>
      </c>
      <c r="G1366" s="21">
        <v>20</v>
      </c>
      <c r="H1366" s="55"/>
    </row>
    <row r="1367" spans="1:8" customFormat="1" x14ac:dyDescent="0.2">
      <c r="A1367" s="63">
        <v>45814</v>
      </c>
      <c r="B1367" s="21" t="s">
        <v>1574</v>
      </c>
      <c r="C1367" s="21" t="s">
        <v>70</v>
      </c>
      <c r="D1367" s="21" t="s">
        <v>77</v>
      </c>
      <c r="E1367" s="9" t="s">
        <v>37</v>
      </c>
      <c r="F1367" s="9"/>
      <c r="G1367" s="21"/>
      <c r="H1367" s="21"/>
    </row>
    <row r="1368" spans="1:8" customFormat="1" x14ac:dyDescent="0.2">
      <c r="A1368" s="65">
        <v>45817</v>
      </c>
      <c r="B1368" s="21" t="s">
        <v>1759</v>
      </c>
      <c r="C1368" s="21" t="s">
        <v>78</v>
      </c>
      <c r="D1368" s="21" t="s">
        <v>69</v>
      </c>
      <c r="E1368" s="9" t="s">
        <v>29</v>
      </c>
      <c r="F1368" s="9"/>
      <c r="G1368" s="21"/>
      <c r="H1368" s="55"/>
    </row>
    <row r="1369" spans="1:8" customFormat="1" x14ac:dyDescent="0.2">
      <c r="A1369" s="65">
        <v>45817</v>
      </c>
      <c r="B1369" s="21" t="s">
        <v>1505</v>
      </c>
      <c r="C1369" s="21" t="s">
        <v>32</v>
      </c>
      <c r="D1369" s="21" t="s">
        <v>77</v>
      </c>
      <c r="E1369" s="9" t="s">
        <v>41</v>
      </c>
      <c r="F1369" s="9"/>
      <c r="G1369" s="21"/>
      <c r="H1369" s="55"/>
    </row>
    <row r="1370" spans="1:8" customFormat="1" x14ac:dyDescent="0.2">
      <c r="A1370" s="65">
        <v>45817</v>
      </c>
      <c r="B1370" s="21" t="s">
        <v>1513</v>
      </c>
      <c r="C1370" s="21" t="s">
        <v>58</v>
      </c>
      <c r="D1370" s="21" t="s">
        <v>64</v>
      </c>
      <c r="E1370" s="9" t="s">
        <v>23</v>
      </c>
      <c r="F1370" s="9"/>
      <c r="G1370" s="21"/>
      <c r="H1370" s="55"/>
    </row>
    <row r="1371" spans="1:8" customFormat="1" x14ac:dyDescent="0.2">
      <c r="A1371" s="65">
        <v>45818</v>
      </c>
      <c r="B1371" s="21" t="s">
        <v>1495</v>
      </c>
      <c r="C1371" s="21" t="s">
        <v>49</v>
      </c>
      <c r="D1371" s="21" t="s">
        <v>77</v>
      </c>
      <c r="E1371" s="9" t="s">
        <v>41</v>
      </c>
      <c r="F1371" s="9"/>
      <c r="G1371" s="21"/>
      <c r="H1371" s="55"/>
    </row>
    <row r="1372" spans="1:8" customFormat="1" x14ac:dyDescent="0.2">
      <c r="A1372" s="63">
        <v>45818</v>
      </c>
      <c r="B1372" s="21" t="s">
        <v>1614</v>
      </c>
      <c r="C1372" s="21" t="s">
        <v>49</v>
      </c>
      <c r="D1372" s="21" t="s">
        <v>77</v>
      </c>
      <c r="E1372" s="9" t="s">
        <v>37</v>
      </c>
      <c r="F1372" s="9"/>
      <c r="G1372" s="21"/>
      <c r="H1372" s="21"/>
    </row>
    <row r="1373" spans="1:8" customFormat="1" x14ac:dyDescent="0.2">
      <c r="A1373" s="65">
        <v>45819</v>
      </c>
      <c r="B1373" s="21" t="s">
        <v>1760</v>
      </c>
      <c r="C1373" s="21" t="s">
        <v>46</v>
      </c>
      <c r="D1373" s="21" t="s">
        <v>64</v>
      </c>
      <c r="E1373" s="9" t="s">
        <v>20</v>
      </c>
      <c r="F1373" s="9" t="s">
        <v>1592</v>
      </c>
      <c r="G1373" s="21"/>
      <c r="H1373" s="55"/>
    </row>
    <row r="1374" spans="1:8" customFormat="1" x14ac:dyDescent="0.2">
      <c r="A1374" s="65">
        <v>45819</v>
      </c>
      <c r="B1374" s="21" t="s">
        <v>1491</v>
      </c>
      <c r="C1374" s="21" t="s">
        <v>73</v>
      </c>
      <c r="D1374" s="21" t="s">
        <v>77</v>
      </c>
      <c r="E1374" s="9" t="s">
        <v>41</v>
      </c>
      <c r="F1374" s="9"/>
      <c r="G1374" s="21"/>
      <c r="H1374" s="55"/>
    </row>
    <row r="1375" spans="1:8" customFormat="1" x14ac:dyDescent="0.2">
      <c r="A1375" s="63">
        <v>45819</v>
      </c>
      <c r="B1375" s="21" t="s">
        <v>1493</v>
      </c>
      <c r="C1375" s="21" t="s">
        <v>49</v>
      </c>
      <c r="D1375" s="21" t="s">
        <v>77</v>
      </c>
      <c r="E1375" s="9" t="s">
        <v>37</v>
      </c>
      <c r="F1375" s="9"/>
      <c r="G1375" s="21"/>
      <c r="H1375" s="21"/>
    </row>
    <row r="1376" spans="1:8" customFormat="1" x14ac:dyDescent="0.2">
      <c r="A1376" s="65">
        <v>45820</v>
      </c>
      <c r="B1376" s="21" t="s">
        <v>1761</v>
      </c>
      <c r="C1376" s="21" t="s">
        <v>30</v>
      </c>
      <c r="D1376" s="21" t="s">
        <v>59</v>
      </c>
      <c r="E1376" s="9" t="s">
        <v>29</v>
      </c>
      <c r="F1376" s="9"/>
      <c r="G1376" s="21"/>
      <c r="H1376" s="55"/>
    </row>
    <row r="1377" spans="1:8" customFormat="1" x14ac:dyDescent="0.2">
      <c r="A1377" s="65">
        <v>45820</v>
      </c>
      <c r="B1377" s="21" t="s">
        <v>1544</v>
      </c>
      <c r="C1377" s="21" t="s">
        <v>71</v>
      </c>
      <c r="D1377" s="21" t="s">
        <v>64</v>
      </c>
      <c r="E1377" s="9" t="s">
        <v>23</v>
      </c>
      <c r="F1377" s="9"/>
      <c r="G1377" s="21"/>
      <c r="H1377" s="55"/>
    </row>
    <row r="1378" spans="1:8" customFormat="1" x14ac:dyDescent="0.2">
      <c r="A1378" s="63">
        <v>45820</v>
      </c>
      <c r="B1378" s="21" t="s">
        <v>1645</v>
      </c>
      <c r="C1378" s="21" t="s">
        <v>71</v>
      </c>
      <c r="D1378" s="21" t="s">
        <v>64</v>
      </c>
      <c r="E1378" s="9" t="s">
        <v>35</v>
      </c>
      <c r="F1378" s="9"/>
      <c r="G1378" s="21"/>
      <c r="H1378" s="21"/>
    </row>
    <row r="1379" spans="1:8" customFormat="1" x14ac:dyDescent="0.2">
      <c r="A1379" s="63">
        <v>45820</v>
      </c>
      <c r="B1379" s="21" t="s">
        <v>1498</v>
      </c>
      <c r="C1379" s="21" t="s">
        <v>49</v>
      </c>
      <c r="D1379" s="21" t="s">
        <v>77</v>
      </c>
      <c r="E1379" s="9" t="s">
        <v>37</v>
      </c>
      <c r="F1379" s="9"/>
      <c r="G1379" s="21"/>
      <c r="H1379" s="21"/>
    </row>
    <row r="1380" spans="1:8" customFormat="1" x14ac:dyDescent="0.2">
      <c r="A1380" s="65">
        <v>45824</v>
      </c>
      <c r="B1380" s="21" t="s">
        <v>1762</v>
      </c>
      <c r="C1380" s="21" t="s">
        <v>78</v>
      </c>
      <c r="D1380" s="21" t="s">
        <v>69</v>
      </c>
      <c r="E1380" s="9" t="s">
        <v>29</v>
      </c>
      <c r="F1380" s="9"/>
      <c r="G1380" s="21"/>
      <c r="H1380" s="55"/>
    </row>
    <row r="1381" spans="1:8" customFormat="1" x14ac:dyDescent="0.2">
      <c r="A1381" s="65">
        <v>45824</v>
      </c>
      <c r="B1381" s="21" t="s">
        <v>1734</v>
      </c>
      <c r="C1381" s="21" t="s">
        <v>58</v>
      </c>
      <c r="D1381" s="21" t="s">
        <v>64</v>
      </c>
      <c r="E1381" s="9" t="s">
        <v>23</v>
      </c>
      <c r="F1381" s="9"/>
      <c r="G1381" s="21"/>
      <c r="H1381" s="55"/>
    </row>
    <row r="1382" spans="1:8" customFormat="1" x14ac:dyDescent="0.2">
      <c r="A1382" s="65">
        <v>45825</v>
      </c>
      <c r="B1382" s="73" t="s">
        <v>1586</v>
      </c>
      <c r="C1382" s="21" t="s">
        <v>52</v>
      </c>
      <c r="D1382" s="21" t="s">
        <v>69</v>
      </c>
      <c r="E1382" s="9" t="s">
        <v>17</v>
      </c>
      <c r="F1382" s="9" t="s">
        <v>1622</v>
      </c>
      <c r="G1382" s="21">
        <v>23</v>
      </c>
      <c r="H1382" s="55"/>
    </row>
    <row r="1383" spans="1:8" customFormat="1" x14ac:dyDescent="0.2">
      <c r="A1383" s="65">
        <v>45825</v>
      </c>
      <c r="B1383" s="21" t="s">
        <v>1644</v>
      </c>
      <c r="C1383" s="21" t="s">
        <v>79</v>
      </c>
      <c r="D1383" s="21" t="s">
        <v>64</v>
      </c>
      <c r="E1383" s="9" t="s">
        <v>20</v>
      </c>
      <c r="F1383" s="9" t="s">
        <v>1622</v>
      </c>
      <c r="G1383" s="21">
        <v>18</v>
      </c>
      <c r="H1383" s="55"/>
    </row>
    <row r="1384" spans="1:8" customFormat="1" x14ac:dyDescent="0.2">
      <c r="A1384" s="65">
        <v>45825</v>
      </c>
      <c r="B1384" s="21" t="s">
        <v>1731</v>
      </c>
      <c r="C1384" s="21" t="s">
        <v>58</v>
      </c>
      <c r="D1384" s="21" t="s">
        <v>64</v>
      </c>
      <c r="E1384" s="9" t="s">
        <v>23</v>
      </c>
      <c r="F1384" s="9"/>
      <c r="G1384" s="21"/>
      <c r="H1384" s="55"/>
    </row>
    <row r="1385" spans="1:8" customFormat="1" x14ac:dyDescent="0.2">
      <c r="A1385" s="63">
        <v>45825</v>
      </c>
      <c r="B1385" s="21" t="s">
        <v>1717</v>
      </c>
      <c r="C1385" s="21" t="s">
        <v>71</v>
      </c>
      <c r="D1385" s="21" t="s">
        <v>64</v>
      </c>
      <c r="E1385" s="9" t="s">
        <v>35</v>
      </c>
      <c r="F1385" s="9"/>
      <c r="G1385" s="21"/>
      <c r="H1385" s="21"/>
    </row>
    <row r="1386" spans="1:8" customFormat="1" x14ac:dyDescent="0.2">
      <c r="A1386" s="65">
        <v>45826</v>
      </c>
      <c r="B1386" s="21" t="s">
        <v>1534</v>
      </c>
      <c r="C1386" s="21" t="s">
        <v>58</v>
      </c>
      <c r="D1386" s="21" t="s">
        <v>64</v>
      </c>
      <c r="E1386" s="9" t="s">
        <v>23</v>
      </c>
      <c r="F1386" s="9"/>
      <c r="G1386" s="21"/>
      <c r="H1386" s="55"/>
    </row>
    <row r="1387" spans="1:8" customFormat="1" x14ac:dyDescent="0.2">
      <c r="A1387" s="63">
        <v>45826</v>
      </c>
      <c r="B1387" s="21" t="s">
        <v>1763</v>
      </c>
      <c r="C1387" s="21" t="s">
        <v>73</v>
      </c>
      <c r="D1387" s="21" t="s">
        <v>77</v>
      </c>
      <c r="E1387" s="9" t="s">
        <v>37</v>
      </c>
      <c r="F1387" s="9"/>
      <c r="G1387" s="21"/>
      <c r="H1387" s="21"/>
    </row>
    <row r="1388" spans="1:8" customFormat="1" x14ac:dyDescent="0.2">
      <c r="A1388" s="65">
        <v>45827</v>
      </c>
      <c r="B1388" s="21" t="s">
        <v>1764</v>
      </c>
      <c r="C1388" s="21" t="s">
        <v>73</v>
      </c>
      <c r="D1388" s="21" t="s">
        <v>77</v>
      </c>
      <c r="E1388" s="9" t="s">
        <v>41</v>
      </c>
      <c r="F1388" s="9"/>
      <c r="G1388" s="21"/>
      <c r="H1388" s="55"/>
    </row>
    <row r="1389" spans="1:8" customFormat="1" x14ac:dyDescent="0.2">
      <c r="A1389" s="63">
        <v>45828</v>
      </c>
      <c r="B1389" s="21" t="s">
        <v>1511</v>
      </c>
      <c r="C1389" s="21" t="s">
        <v>70</v>
      </c>
      <c r="D1389" s="21" t="s">
        <v>77</v>
      </c>
      <c r="E1389" s="9" t="s">
        <v>37</v>
      </c>
      <c r="F1389" s="9"/>
      <c r="G1389" s="21"/>
      <c r="H1389" s="21"/>
    </row>
    <row r="1390" spans="1:8" customFormat="1" x14ac:dyDescent="0.2">
      <c r="A1390" s="65">
        <v>45829</v>
      </c>
      <c r="B1390" s="21" t="s">
        <v>1680</v>
      </c>
      <c r="C1390" s="21" t="s">
        <v>52</v>
      </c>
      <c r="D1390" s="21" t="s">
        <v>69</v>
      </c>
      <c r="E1390" s="9" t="s">
        <v>17</v>
      </c>
      <c r="F1390" s="9" t="s">
        <v>1622</v>
      </c>
      <c r="G1390" s="21">
        <v>3</v>
      </c>
      <c r="H1390" s="55"/>
    </row>
    <row r="1391" spans="1:8" customFormat="1" x14ac:dyDescent="0.2">
      <c r="A1391" s="65">
        <v>45831</v>
      </c>
      <c r="B1391" s="21" t="s">
        <v>1513</v>
      </c>
      <c r="C1391" s="21" t="s">
        <v>58</v>
      </c>
      <c r="D1391" s="21" t="s">
        <v>64</v>
      </c>
      <c r="E1391" s="9" t="s">
        <v>23</v>
      </c>
      <c r="F1391" s="9"/>
      <c r="G1391" s="21"/>
      <c r="H1391" s="55"/>
    </row>
    <row r="1392" spans="1:8" customFormat="1" x14ac:dyDescent="0.2">
      <c r="A1392" s="65">
        <v>45832</v>
      </c>
      <c r="B1392" s="21" t="s">
        <v>1765</v>
      </c>
      <c r="C1392" s="21" t="s">
        <v>79</v>
      </c>
      <c r="D1392" s="21" t="s">
        <v>64</v>
      </c>
      <c r="E1392" s="9" t="s">
        <v>20</v>
      </c>
      <c r="F1392" s="9" t="s">
        <v>1592</v>
      </c>
      <c r="G1392" s="21"/>
      <c r="H1392" s="55"/>
    </row>
    <row r="1393" spans="1:8" customFormat="1" x14ac:dyDescent="0.2">
      <c r="A1393" s="65">
        <v>45832</v>
      </c>
      <c r="B1393" s="21" t="s">
        <v>1434</v>
      </c>
      <c r="C1393" s="21" t="s">
        <v>52</v>
      </c>
      <c r="D1393" s="21" t="s">
        <v>69</v>
      </c>
      <c r="E1393" s="9" t="s">
        <v>17</v>
      </c>
      <c r="F1393" s="9" t="s">
        <v>1622</v>
      </c>
      <c r="G1393" s="21">
        <v>16</v>
      </c>
      <c r="H1393" s="55"/>
    </row>
    <row r="1394" spans="1:8" customFormat="1" x14ac:dyDescent="0.2">
      <c r="A1394" s="65">
        <v>45832</v>
      </c>
      <c r="B1394" s="21" t="s">
        <v>1495</v>
      </c>
      <c r="C1394" s="21" t="s">
        <v>49</v>
      </c>
      <c r="D1394" s="21" t="s">
        <v>77</v>
      </c>
      <c r="E1394" s="9" t="s">
        <v>41</v>
      </c>
      <c r="F1394" s="9"/>
      <c r="G1394" s="21"/>
      <c r="H1394" s="55"/>
    </row>
    <row r="1395" spans="1:8" customFormat="1" x14ac:dyDescent="0.2">
      <c r="A1395" s="65">
        <v>45832</v>
      </c>
      <c r="B1395" s="21" t="s">
        <v>1534</v>
      </c>
      <c r="C1395" s="21" t="s">
        <v>58</v>
      </c>
      <c r="D1395" s="21" t="s">
        <v>64</v>
      </c>
      <c r="E1395" s="9" t="s">
        <v>23</v>
      </c>
      <c r="F1395" s="9"/>
      <c r="G1395" s="21"/>
      <c r="H1395" s="55"/>
    </row>
    <row r="1396" spans="1:8" customFormat="1" x14ac:dyDescent="0.2">
      <c r="A1396" s="65">
        <v>45833</v>
      </c>
      <c r="B1396" s="21" t="s">
        <v>1766</v>
      </c>
      <c r="C1396" s="21" t="s">
        <v>78</v>
      </c>
      <c r="D1396" s="21" t="s">
        <v>69</v>
      </c>
      <c r="E1396" s="9" t="s">
        <v>29</v>
      </c>
      <c r="F1396" s="9"/>
      <c r="G1396" s="21"/>
      <c r="H1396" s="55"/>
    </row>
    <row r="1397" spans="1:8" customFormat="1" x14ac:dyDescent="0.2">
      <c r="A1397" s="65">
        <v>45833</v>
      </c>
      <c r="B1397" s="21" t="s">
        <v>1491</v>
      </c>
      <c r="C1397" s="21" t="s">
        <v>73</v>
      </c>
      <c r="D1397" s="21" t="s">
        <v>77</v>
      </c>
      <c r="E1397" s="9" t="s">
        <v>41</v>
      </c>
      <c r="F1397" s="9"/>
      <c r="G1397" s="21"/>
      <c r="H1397" s="55"/>
    </row>
    <row r="1398" spans="1:8" customFormat="1" x14ac:dyDescent="0.2">
      <c r="A1398" s="63">
        <v>45833</v>
      </c>
      <c r="B1398" s="21" t="s">
        <v>1652</v>
      </c>
      <c r="C1398" s="21" t="s">
        <v>46</v>
      </c>
      <c r="D1398" s="21" t="s">
        <v>64</v>
      </c>
      <c r="E1398" s="9" t="s">
        <v>35</v>
      </c>
      <c r="F1398" s="9"/>
      <c r="G1398" s="21"/>
      <c r="H1398" s="21"/>
    </row>
    <row r="1399" spans="1:8" customFormat="1" x14ac:dyDescent="0.2">
      <c r="A1399" s="65">
        <v>45833</v>
      </c>
      <c r="B1399" s="21" t="s">
        <v>1513</v>
      </c>
      <c r="C1399" s="21" t="s">
        <v>58</v>
      </c>
      <c r="D1399" s="21" t="s">
        <v>64</v>
      </c>
      <c r="E1399" s="9" t="s">
        <v>23</v>
      </c>
      <c r="F1399" s="9"/>
      <c r="G1399" s="21"/>
      <c r="H1399" s="55"/>
    </row>
    <row r="1400" spans="1:8" customFormat="1" x14ac:dyDescent="0.2">
      <c r="A1400" s="63">
        <v>45833</v>
      </c>
      <c r="B1400" s="21" t="s">
        <v>1767</v>
      </c>
      <c r="C1400" s="21" t="s">
        <v>73</v>
      </c>
      <c r="D1400" s="21" t="s">
        <v>77</v>
      </c>
      <c r="E1400" s="9" t="s">
        <v>37</v>
      </c>
      <c r="F1400" s="9"/>
      <c r="G1400" s="21">
        <v>186</v>
      </c>
      <c r="H1400" s="55" t="s">
        <v>1768</v>
      </c>
    </row>
    <row r="1401" spans="1:8" customFormat="1" x14ac:dyDescent="0.2">
      <c r="A1401" s="65">
        <v>45834</v>
      </c>
      <c r="B1401" s="21" t="s">
        <v>1706</v>
      </c>
      <c r="C1401" s="21" t="s">
        <v>71</v>
      </c>
      <c r="D1401" s="21" t="s">
        <v>64</v>
      </c>
      <c r="E1401" s="9" t="s">
        <v>23</v>
      </c>
      <c r="F1401" s="9"/>
      <c r="G1401" s="21">
        <v>517</v>
      </c>
      <c r="H1401" s="55" t="s">
        <v>1768</v>
      </c>
    </row>
    <row r="1402" spans="1:8" customFormat="1" x14ac:dyDescent="0.2">
      <c r="A1402" s="65">
        <v>45835</v>
      </c>
      <c r="B1402" s="21" t="s">
        <v>1769</v>
      </c>
      <c r="C1402" s="21" t="s">
        <v>46</v>
      </c>
      <c r="D1402" s="21" t="s">
        <v>64</v>
      </c>
      <c r="E1402" s="9" t="s">
        <v>20</v>
      </c>
      <c r="F1402" s="9" t="s">
        <v>1622</v>
      </c>
      <c r="G1402" s="21">
        <v>21</v>
      </c>
      <c r="H1402" s="55"/>
    </row>
    <row r="1403" spans="1:8" customFormat="1" x14ac:dyDescent="0.2">
      <c r="A1403" s="65">
        <v>45835</v>
      </c>
      <c r="B1403" s="21" t="s">
        <v>1520</v>
      </c>
      <c r="C1403" s="21" t="s">
        <v>73</v>
      </c>
      <c r="D1403" s="21" t="s">
        <v>77</v>
      </c>
      <c r="E1403" s="9" t="s">
        <v>41</v>
      </c>
      <c r="F1403" s="9"/>
      <c r="G1403" s="21"/>
      <c r="H1403" s="55"/>
    </row>
    <row r="1404" spans="1:8" customFormat="1" x14ac:dyDescent="0.2">
      <c r="A1404" s="65">
        <v>45838</v>
      </c>
      <c r="B1404" s="73" t="s">
        <v>1586</v>
      </c>
      <c r="C1404" s="21" t="s">
        <v>52</v>
      </c>
      <c r="D1404" s="21" t="s">
        <v>69</v>
      </c>
      <c r="E1404" s="9" t="s">
        <v>17</v>
      </c>
      <c r="F1404" s="9" t="s">
        <v>1622</v>
      </c>
      <c r="G1404" s="21">
        <v>21</v>
      </c>
      <c r="H1404" s="55"/>
    </row>
    <row r="1405" spans="1:8" customFormat="1" x14ac:dyDescent="0.2">
      <c r="A1405" s="65">
        <v>45838</v>
      </c>
      <c r="B1405" s="21" t="s">
        <v>1770</v>
      </c>
      <c r="C1405" s="21" t="s">
        <v>24</v>
      </c>
      <c r="D1405" s="21" t="s">
        <v>59</v>
      </c>
      <c r="E1405" s="9" t="s">
        <v>29</v>
      </c>
      <c r="F1405" s="9"/>
      <c r="G1405" s="21">
        <v>71</v>
      </c>
      <c r="H1405" s="55" t="s">
        <v>1768</v>
      </c>
    </row>
    <row r="1406" spans="1:8" customFormat="1" x14ac:dyDescent="0.2">
      <c r="A1406" s="65"/>
      <c r="B1406" s="21"/>
      <c r="C1406" s="21" t="s">
        <v>69</v>
      </c>
      <c r="D1406" s="21" t="s">
        <v>69</v>
      </c>
      <c r="E1406" s="9" t="s">
        <v>26</v>
      </c>
      <c r="F1406" s="9"/>
      <c r="G1406" s="21">
        <v>237</v>
      </c>
      <c r="H1406" s="55" t="s">
        <v>1768</v>
      </c>
    </row>
    <row r="1407" spans="1:8" customFormat="1" x14ac:dyDescent="0.2">
      <c r="A1407" s="65">
        <v>45839</v>
      </c>
      <c r="B1407" s="21" t="s">
        <v>1479</v>
      </c>
      <c r="C1407" s="21" t="s">
        <v>32</v>
      </c>
      <c r="D1407" s="21" t="s">
        <v>77</v>
      </c>
      <c r="E1407" s="9" t="s">
        <v>41</v>
      </c>
      <c r="F1407" s="9"/>
      <c r="G1407" s="21"/>
      <c r="H1407" s="55"/>
    </row>
    <row r="1408" spans="1:8" customFormat="1" x14ac:dyDescent="0.2">
      <c r="A1408" s="63">
        <v>45839</v>
      </c>
      <c r="B1408" s="21" t="s">
        <v>1480</v>
      </c>
      <c r="C1408" s="21" t="s">
        <v>73</v>
      </c>
      <c r="D1408" s="21" t="s">
        <v>77</v>
      </c>
      <c r="E1408" s="9" t="s">
        <v>37</v>
      </c>
      <c r="F1408" s="9"/>
      <c r="G1408" s="21"/>
      <c r="H1408" s="21"/>
    </row>
    <row r="1409" spans="1:8" customFormat="1" x14ac:dyDescent="0.2">
      <c r="A1409" s="65">
        <v>45840</v>
      </c>
      <c r="B1409" s="21" t="s">
        <v>1534</v>
      </c>
      <c r="C1409" s="21" t="s">
        <v>58</v>
      </c>
      <c r="D1409" s="21" t="s">
        <v>64</v>
      </c>
      <c r="E1409" s="9" t="s">
        <v>23</v>
      </c>
      <c r="F1409" s="9"/>
      <c r="G1409" s="21"/>
      <c r="H1409" s="55"/>
    </row>
    <row r="1410" spans="1:8" customFormat="1" x14ac:dyDescent="0.2">
      <c r="A1410" s="63">
        <v>45840</v>
      </c>
      <c r="B1410" s="21" t="s">
        <v>1483</v>
      </c>
      <c r="C1410" s="21" t="s">
        <v>49</v>
      </c>
      <c r="D1410" s="21" t="s">
        <v>77</v>
      </c>
      <c r="E1410" s="9" t="s">
        <v>37</v>
      </c>
      <c r="F1410" s="9"/>
      <c r="G1410" s="21"/>
      <c r="H1410" s="21"/>
    </row>
    <row r="1411" spans="1:8" customFormat="1" x14ac:dyDescent="0.2">
      <c r="A1411" s="65">
        <v>45841</v>
      </c>
      <c r="B1411" s="21" t="s">
        <v>1484</v>
      </c>
      <c r="C1411" s="21" t="s">
        <v>73</v>
      </c>
      <c r="D1411" s="21" t="s">
        <v>77</v>
      </c>
      <c r="E1411" s="9" t="s">
        <v>41</v>
      </c>
      <c r="F1411" s="9"/>
      <c r="G1411" s="21"/>
      <c r="H1411" s="55"/>
    </row>
    <row r="1412" spans="1:8" customFormat="1" x14ac:dyDescent="0.2">
      <c r="A1412" s="65">
        <v>45841</v>
      </c>
      <c r="B1412" s="21" t="s">
        <v>1743</v>
      </c>
      <c r="C1412" s="21" t="s">
        <v>12</v>
      </c>
      <c r="D1412" s="21" t="s">
        <v>77</v>
      </c>
      <c r="E1412" s="9" t="s">
        <v>5</v>
      </c>
      <c r="F1412" s="9"/>
      <c r="G1412" s="21"/>
      <c r="H1412" s="55"/>
    </row>
    <row r="1413" spans="1:8" customFormat="1" x14ac:dyDescent="0.2">
      <c r="A1413" s="65">
        <v>45845</v>
      </c>
      <c r="B1413" s="21" t="s">
        <v>1534</v>
      </c>
      <c r="C1413" s="21" t="s">
        <v>58</v>
      </c>
      <c r="D1413" s="21" t="s">
        <v>64</v>
      </c>
      <c r="E1413" s="9" t="s">
        <v>23</v>
      </c>
      <c r="F1413" s="9"/>
      <c r="G1413" s="21"/>
      <c r="H1413" s="55"/>
    </row>
    <row r="1414" spans="1:8" customFormat="1" x14ac:dyDescent="0.2">
      <c r="A1414" s="65">
        <v>45845</v>
      </c>
      <c r="B1414" s="73" t="s">
        <v>1586</v>
      </c>
      <c r="C1414" s="21" t="s">
        <v>52</v>
      </c>
      <c r="D1414" s="21" t="s">
        <v>69</v>
      </c>
      <c r="E1414" s="9" t="s">
        <v>26</v>
      </c>
      <c r="F1414" s="9"/>
      <c r="G1414" s="21">
        <v>13</v>
      </c>
      <c r="H1414" s="55"/>
    </row>
    <row r="1415" spans="1:8" customFormat="1" x14ac:dyDescent="0.2">
      <c r="A1415" s="65">
        <v>45846</v>
      </c>
      <c r="B1415" s="21" t="s">
        <v>1771</v>
      </c>
      <c r="C1415" s="21" t="s">
        <v>71</v>
      </c>
      <c r="D1415" s="21" t="s">
        <v>64</v>
      </c>
      <c r="E1415" s="9" t="s">
        <v>35</v>
      </c>
      <c r="F1415" s="9"/>
      <c r="G1415" s="21"/>
      <c r="H1415" s="55"/>
    </row>
    <row r="1416" spans="1:8" customFormat="1" x14ac:dyDescent="0.2">
      <c r="A1416" s="65">
        <v>45846</v>
      </c>
      <c r="B1416" s="21" t="s">
        <v>1495</v>
      </c>
      <c r="C1416" s="21" t="s">
        <v>49</v>
      </c>
      <c r="D1416" s="21" t="s">
        <v>77</v>
      </c>
      <c r="E1416" s="9" t="s">
        <v>41</v>
      </c>
      <c r="F1416" s="9"/>
      <c r="G1416" s="21"/>
      <c r="H1416" s="55"/>
    </row>
    <row r="1417" spans="1:8" customFormat="1" x14ac:dyDescent="0.2">
      <c r="A1417" s="65">
        <v>45846</v>
      </c>
      <c r="B1417" s="21" t="s">
        <v>1534</v>
      </c>
      <c r="C1417" s="21" t="s">
        <v>58</v>
      </c>
      <c r="D1417" s="21" t="s">
        <v>64</v>
      </c>
      <c r="E1417" s="9" t="s">
        <v>23</v>
      </c>
      <c r="F1417" s="9"/>
      <c r="G1417" s="21"/>
      <c r="H1417" s="55"/>
    </row>
    <row r="1418" spans="1:8" customFormat="1" x14ac:dyDescent="0.2">
      <c r="A1418" s="65">
        <v>45846</v>
      </c>
      <c r="B1418" s="21" t="s">
        <v>1772</v>
      </c>
      <c r="C1418" s="21" t="s">
        <v>49</v>
      </c>
      <c r="D1418" s="21" t="s">
        <v>77</v>
      </c>
      <c r="E1418" s="9" t="s">
        <v>20</v>
      </c>
      <c r="F1418" s="9"/>
      <c r="G1418" s="21"/>
      <c r="H1418" s="55"/>
    </row>
    <row r="1419" spans="1:8" customFormat="1" x14ac:dyDescent="0.2">
      <c r="A1419" s="65">
        <v>45847</v>
      </c>
      <c r="B1419" s="21" t="s">
        <v>1665</v>
      </c>
      <c r="C1419" s="21" t="s">
        <v>12</v>
      </c>
      <c r="D1419" s="21" t="s">
        <v>77</v>
      </c>
      <c r="E1419" s="9" t="s">
        <v>5</v>
      </c>
      <c r="F1419" s="9"/>
      <c r="G1419" s="21"/>
      <c r="H1419" s="55"/>
    </row>
    <row r="1420" spans="1:8" customFormat="1" x14ac:dyDescent="0.2">
      <c r="A1420" s="65">
        <v>45848</v>
      </c>
      <c r="B1420" s="21" t="s">
        <v>1544</v>
      </c>
      <c r="C1420" s="21" t="s">
        <v>71</v>
      </c>
      <c r="D1420" s="21" t="s">
        <v>64</v>
      </c>
      <c r="E1420" s="9" t="s">
        <v>23</v>
      </c>
      <c r="F1420" s="9"/>
      <c r="G1420" s="21"/>
      <c r="H1420" s="55"/>
    </row>
    <row r="1421" spans="1:8" customFormat="1" x14ac:dyDescent="0.2">
      <c r="A1421" s="65">
        <v>45848</v>
      </c>
      <c r="B1421" s="21" t="s">
        <v>1773</v>
      </c>
      <c r="C1421" s="21" t="s">
        <v>12</v>
      </c>
      <c r="D1421" s="21" t="s">
        <v>77</v>
      </c>
      <c r="E1421" s="9" t="s">
        <v>5</v>
      </c>
      <c r="F1421" s="9"/>
      <c r="G1421" s="21"/>
      <c r="H1421" s="55"/>
    </row>
    <row r="1422" spans="1:8" customFormat="1" x14ac:dyDescent="0.2">
      <c r="A1422" s="63">
        <v>45848</v>
      </c>
      <c r="B1422" s="21" t="s">
        <v>1498</v>
      </c>
      <c r="C1422" s="21" t="s">
        <v>49</v>
      </c>
      <c r="D1422" s="21" t="s">
        <v>77</v>
      </c>
      <c r="E1422" s="9" t="s">
        <v>37</v>
      </c>
      <c r="F1422" s="9"/>
      <c r="G1422" s="21"/>
      <c r="H1422" s="21"/>
    </row>
    <row r="1423" spans="1:8" customFormat="1" x14ac:dyDescent="0.2">
      <c r="A1423" s="65">
        <v>45849</v>
      </c>
      <c r="B1423" s="21" t="s">
        <v>1774</v>
      </c>
      <c r="C1423" s="21" t="s">
        <v>30</v>
      </c>
      <c r="D1423" s="21" t="s">
        <v>59</v>
      </c>
      <c r="E1423" s="9" t="s">
        <v>29</v>
      </c>
      <c r="F1423" s="9"/>
      <c r="G1423" s="21"/>
      <c r="H1423" s="55"/>
    </row>
    <row r="1424" spans="1:8" customFormat="1" x14ac:dyDescent="0.2">
      <c r="A1424" s="65">
        <v>45849</v>
      </c>
      <c r="B1424" s="21" t="s">
        <v>1775</v>
      </c>
      <c r="C1424" s="21" t="s">
        <v>46</v>
      </c>
      <c r="D1424" s="21" t="s">
        <v>64</v>
      </c>
      <c r="E1424" s="9" t="s">
        <v>20</v>
      </c>
      <c r="F1424" s="9"/>
      <c r="G1424" s="21"/>
      <c r="H1424" s="55"/>
    </row>
    <row r="1425" spans="1:8" customFormat="1" x14ac:dyDescent="0.2">
      <c r="A1425" s="65">
        <v>45849</v>
      </c>
      <c r="B1425" s="21" t="s">
        <v>1703</v>
      </c>
      <c r="C1425" s="21" t="s">
        <v>70</v>
      </c>
      <c r="D1425" s="21" t="s">
        <v>77</v>
      </c>
      <c r="E1425" s="9" t="s">
        <v>5</v>
      </c>
      <c r="F1425" s="9"/>
      <c r="G1425" s="21"/>
      <c r="H1425" s="55"/>
    </row>
    <row r="1426" spans="1:8" customFormat="1" x14ac:dyDescent="0.2">
      <c r="A1426" s="65">
        <v>45852</v>
      </c>
      <c r="B1426" s="21" t="s">
        <v>1513</v>
      </c>
      <c r="C1426" s="21" t="s">
        <v>58</v>
      </c>
      <c r="D1426" s="21" t="s">
        <v>64</v>
      </c>
      <c r="E1426" s="9" t="s">
        <v>23</v>
      </c>
      <c r="F1426" s="9"/>
      <c r="G1426" s="21"/>
      <c r="H1426" s="55"/>
    </row>
    <row r="1427" spans="1:8" customFormat="1" x14ac:dyDescent="0.2">
      <c r="A1427" s="65">
        <v>45852</v>
      </c>
      <c r="B1427" s="21" t="s">
        <v>1672</v>
      </c>
      <c r="C1427" s="21" t="s">
        <v>70</v>
      </c>
      <c r="D1427" s="21" t="s">
        <v>77</v>
      </c>
      <c r="E1427" s="9" t="s">
        <v>5</v>
      </c>
      <c r="F1427" s="9"/>
      <c r="G1427" s="21"/>
      <c r="H1427" s="55"/>
    </row>
    <row r="1428" spans="1:8" customFormat="1" x14ac:dyDescent="0.2">
      <c r="A1428" s="63">
        <v>45853</v>
      </c>
      <c r="B1428" s="21" t="s">
        <v>1717</v>
      </c>
      <c r="C1428" s="21" t="s">
        <v>71</v>
      </c>
      <c r="D1428" s="21" t="s">
        <v>64</v>
      </c>
      <c r="E1428" s="9" t="s">
        <v>35</v>
      </c>
      <c r="F1428" s="9"/>
      <c r="G1428" s="21"/>
      <c r="H1428" s="21"/>
    </row>
    <row r="1429" spans="1:8" customFormat="1" x14ac:dyDescent="0.2">
      <c r="A1429" s="65">
        <v>45853</v>
      </c>
      <c r="B1429" s="21" t="s">
        <v>1681</v>
      </c>
      <c r="C1429" s="21" t="s">
        <v>12</v>
      </c>
      <c r="D1429" s="21" t="s">
        <v>77</v>
      </c>
      <c r="E1429" s="9" t="s">
        <v>5</v>
      </c>
      <c r="F1429" s="9"/>
      <c r="G1429" s="21"/>
      <c r="H1429" s="55"/>
    </row>
    <row r="1430" spans="1:8" customFormat="1" x14ac:dyDescent="0.2">
      <c r="A1430" s="65">
        <v>45854</v>
      </c>
      <c r="B1430" s="21" t="s">
        <v>1776</v>
      </c>
      <c r="C1430" s="21" t="s">
        <v>12</v>
      </c>
      <c r="D1430" s="21" t="s">
        <v>77</v>
      </c>
      <c r="E1430" s="9" t="s">
        <v>5</v>
      </c>
      <c r="F1430" s="9"/>
      <c r="G1430" s="21"/>
      <c r="H1430" s="55"/>
    </row>
    <row r="1431" spans="1:8" customFormat="1" x14ac:dyDescent="0.2">
      <c r="A1431" s="65">
        <v>45854</v>
      </c>
      <c r="B1431" s="21" t="s">
        <v>1534</v>
      </c>
      <c r="C1431" s="21" t="s">
        <v>58</v>
      </c>
      <c r="D1431" s="21" t="s">
        <v>64</v>
      </c>
      <c r="E1431" s="9" t="s">
        <v>23</v>
      </c>
      <c r="F1431" s="9"/>
      <c r="G1431" s="21"/>
      <c r="H1431" s="55"/>
    </row>
    <row r="1432" spans="1:8" customFormat="1" x14ac:dyDescent="0.2">
      <c r="A1432" s="65">
        <v>45854</v>
      </c>
      <c r="B1432" s="21" t="s">
        <v>1777</v>
      </c>
      <c r="C1432" s="21" t="s">
        <v>52</v>
      </c>
      <c r="D1432" s="21" t="s">
        <v>69</v>
      </c>
      <c r="E1432" s="9" t="s">
        <v>26</v>
      </c>
      <c r="F1432" s="9"/>
      <c r="G1432" s="21">
        <v>12</v>
      </c>
      <c r="H1432" s="55"/>
    </row>
    <row r="1433" spans="1:8" customFormat="1" x14ac:dyDescent="0.2">
      <c r="A1433" s="65">
        <v>45855</v>
      </c>
      <c r="B1433" s="21" t="s">
        <v>1692</v>
      </c>
      <c r="C1433" s="21" t="s">
        <v>12</v>
      </c>
      <c r="D1433" s="21" t="s">
        <v>77</v>
      </c>
      <c r="E1433" s="9" t="s">
        <v>5</v>
      </c>
      <c r="F1433" s="9"/>
      <c r="G1433" s="21"/>
      <c r="H1433" s="55"/>
    </row>
    <row r="1434" spans="1:8" customFormat="1" x14ac:dyDescent="0.2">
      <c r="A1434" s="65">
        <v>45856</v>
      </c>
      <c r="B1434" s="21" t="s">
        <v>1689</v>
      </c>
      <c r="C1434" s="21" t="s">
        <v>12</v>
      </c>
      <c r="D1434" s="21" t="s">
        <v>77</v>
      </c>
      <c r="E1434" s="9" t="s">
        <v>5</v>
      </c>
      <c r="F1434" s="9"/>
      <c r="G1434" s="21"/>
      <c r="H1434" s="55"/>
    </row>
    <row r="1435" spans="1:8" customFormat="1" x14ac:dyDescent="0.2">
      <c r="A1435" s="65">
        <v>45856</v>
      </c>
      <c r="B1435" s="21" t="s">
        <v>1778</v>
      </c>
      <c r="C1435" s="21" t="s">
        <v>46</v>
      </c>
      <c r="D1435" s="21" t="s">
        <v>64</v>
      </c>
      <c r="E1435" s="9" t="s">
        <v>20</v>
      </c>
      <c r="F1435" s="9"/>
      <c r="G1435" s="21"/>
      <c r="H1435" s="55"/>
    </row>
    <row r="1436" spans="1:8" customFormat="1" x14ac:dyDescent="0.2">
      <c r="A1436" s="65">
        <v>45856</v>
      </c>
      <c r="B1436" s="21" t="s">
        <v>1779</v>
      </c>
      <c r="C1436" s="21" t="s">
        <v>30</v>
      </c>
      <c r="D1436" s="21" t="s">
        <v>59</v>
      </c>
      <c r="E1436" s="9" t="s">
        <v>29</v>
      </c>
      <c r="F1436" s="9"/>
      <c r="G1436" s="21"/>
      <c r="H1436" s="55"/>
    </row>
    <row r="1437" spans="1:8" customFormat="1" x14ac:dyDescent="0.2">
      <c r="A1437" s="63">
        <v>45856</v>
      </c>
      <c r="B1437" s="21" t="s">
        <v>1511</v>
      </c>
      <c r="C1437" s="21" t="s">
        <v>70</v>
      </c>
      <c r="D1437" s="21" t="s">
        <v>77</v>
      </c>
      <c r="E1437" s="9" t="s">
        <v>37</v>
      </c>
      <c r="F1437" s="9"/>
      <c r="G1437" s="21"/>
      <c r="H1437" s="21"/>
    </row>
    <row r="1438" spans="1:8" customFormat="1" x14ac:dyDescent="0.2">
      <c r="A1438" s="65">
        <v>45859</v>
      </c>
      <c r="B1438" s="73" t="s">
        <v>1586</v>
      </c>
      <c r="C1438" s="21" t="s">
        <v>52</v>
      </c>
      <c r="D1438" s="21" t="s">
        <v>69</v>
      </c>
      <c r="E1438" s="9" t="s">
        <v>26</v>
      </c>
      <c r="F1438" s="9"/>
      <c r="G1438" s="21">
        <v>18</v>
      </c>
      <c r="H1438" s="55"/>
    </row>
    <row r="1439" spans="1:8" customFormat="1" x14ac:dyDescent="0.2">
      <c r="A1439" s="65">
        <v>45860</v>
      </c>
      <c r="B1439" s="73" t="s">
        <v>1434</v>
      </c>
      <c r="C1439" s="21" t="s">
        <v>52</v>
      </c>
      <c r="D1439" s="21" t="s">
        <v>69</v>
      </c>
      <c r="E1439" s="9" t="s">
        <v>26</v>
      </c>
      <c r="F1439" s="9"/>
      <c r="G1439" s="21">
        <v>17</v>
      </c>
      <c r="H1439" s="55"/>
    </row>
    <row r="1440" spans="1:8" customFormat="1" x14ac:dyDescent="0.2">
      <c r="A1440" s="65">
        <v>45859</v>
      </c>
      <c r="B1440" s="21" t="s">
        <v>1780</v>
      </c>
      <c r="C1440" s="21" t="s">
        <v>79</v>
      </c>
      <c r="D1440" s="21" t="s">
        <v>64</v>
      </c>
      <c r="E1440" s="9" t="s">
        <v>20</v>
      </c>
      <c r="F1440" s="9"/>
      <c r="G1440" s="21"/>
      <c r="H1440" s="55"/>
    </row>
    <row r="1441" spans="1:8" customFormat="1" x14ac:dyDescent="0.2">
      <c r="A1441" s="63">
        <v>45860</v>
      </c>
      <c r="B1441" s="21" t="s">
        <v>1640</v>
      </c>
      <c r="C1441" s="21" t="s">
        <v>71</v>
      </c>
      <c r="D1441" s="21" t="s">
        <v>64</v>
      </c>
      <c r="E1441" s="9" t="s">
        <v>35</v>
      </c>
      <c r="F1441" s="9"/>
      <c r="G1441" s="21"/>
      <c r="H1441" s="21"/>
    </row>
    <row r="1442" spans="1:8" customFormat="1" x14ac:dyDescent="0.2">
      <c r="A1442" s="65">
        <v>45860</v>
      </c>
      <c r="B1442" s="21" t="s">
        <v>1495</v>
      </c>
      <c r="C1442" s="21" t="s">
        <v>49</v>
      </c>
      <c r="D1442" s="21" t="s">
        <v>77</v>
      </c>
      <c r="E1442" s="9" t="s">
        <v>41</v>
      </c>
      <c r="F1442" s="9"/>
      <c r="G1442" s="21"/>
      <c r="H1442" s="55"/>
    </row>
    <row r="1443" spans="1:8" customFormat="1" x14ac:dyDescent="0.2">
      <c r="A1443" s="65">
        <v>45860</v>
      </c>
      <c r="B1443" s="21" t="s">
        <v>1534</v>
      </c>
      <c r="C1443" s="21" t="s">
        <v>58</v>
      </c>
      <c r="D1443" s="21" t="s">
        <v>64</v>
      </c>
      <c r="E1443" s="9" t="s">
        <v>23</v>
      </c>
      <c r="F1443" s="9"/>
      <c r="G1443" s="21"/>
      <c r="H1443" s="55"/>
    </row>
    <row r="1444" spans="1:8" customFormat="1" x14ac:dyDescent="0.2">
      <c r="A1444" s="63">
        <v>45860</v>
      </c>
      <c r="B1444" s="21" t="s">
        <v>1781</v>
      </c>
      <c r="C1444" s="21" t="s">
        <v>30</v>
      </c>
      <c r="D1444" s="21" t="s">
        <v>59</v>
      </c>
      <c r="E1444" s="9" t="s">
        <v>29</v>
      </c>
      <c r="F1444" s="9"/>
      <c r="G1444" s="21"/>
      <c r="H1444" s="21"/>
    </row>
    <row r="1445" spans="1:8" customFormat="1" x14ac:dyDescent="0.2">
      <c r="A1445" s="65">
        <v>45861</v>
      </c>
      <c r="B1445" s="21" t="s">
        <v>1513</v>
      </c>
      <c r="C1445" s="21" t="s">
        <v>58</v>
      </c>
      <c r="D1445" s="21" t="s">
        <v>64</v>
      </c>
      <c r="E1445" s="9" t="s">
        <v>23</v>
      </c>
      <c r="F1445" s="9"/>
      <c r="G1445" s="21"/>
      <c r="H1445" s="55"/>
    </row>
    <row r="1446" spans="1:8" customFormat="1" x14ac:dyDescent="0.2">
      <c r="A1446" s="65">
        <v>45861</v>
      </c>
      <c r="B1446" s="21" t="s">
        <v>1665</v>
      </c>
      <c r="C1446" s="21" t="s">
        <v>12</v>
      </c>
      <c r="D1446" s="21" t="s">
        <v>77</v>
      </c>
      <c r="E1446" s="9" t="s">
        <v>5</v>
      </c>
      <c r="F1446" s="9"/>
      <c r="G1446" s="21"/>
      <c r="H1446" s="55"/>
    </row>
    <row r="1447" spans="1:8" customFormat="1" x14ac:dyDescent="0.2">
      <c r="A1447" s="65">
        <v>45862</v>
      </c>
      <c r="B1447" s="21" t="s">
        <v>1687</v>
      </c>
      <c r="C1447" s="21" t="s">
        <v>12</v>
      </c>
      <c r="D1447" s="21" t="s">
        <v>77</v>
      </c>
      <c r="E1447" s="9" t="s">
        <v>5</v>
      </c>
      <c r="F1447" s="9"/>
      <c r="G1447" s="21"/>
      <c r="H1447" s="55"/>
    </row>
    <row r="1448" spans="1:8" customFormat="1" ht="15" customHeight="1" x14ac:dyDescent="0.2">
      <c r="A1448" s="63">
        <v>45862</v>
      </c>
      <c r="B1448" s="21" t="s">
        <v>1448</v>
      </c>
      <c r="C1448" s="21" t="s">
        <v>21</v>
      </c>
      <c r="D1448" s="21" t="s">
        <v>59</v>
      </c>
      <c r="E1448" s="9" t="s">
        <v>29</v>
      </c>
      <c r="F1448" s="9"/>
      <c r="G1448" s="21"/>
      <c r="H1448" s="21"/>
    </row>
    <row r="1449" spans="1:8" customFormat="1" ht="15" customHeight="1" x14ac:dyDescent="0.2">
      <c r="A1449" s="65">
        <v>45863</v>
      </c>
      <c r="B1449" s="21" t="s">
        <v>1520</v>
      </c>
      <c r="C1449" s="21" t="s">
        <v>73</v>
      </c>
      <c r="D1449" s="21" t="s">
        <v>77</v>
      </c>
      <c r="E1449" s="9" t="s">
        <v>41</v>
      </c>
      <c r="F1449" s="9"/>
      <c r="G1449" s="21"/>
      <c r="H1449" s="55"/>
    </row>
    <row r="1450" spans="1:8" customFormat="1" ht="15" customHeight="1" x14ac:dyDescent="0.2">
      <c r="A1450" s="65">
        <v>45866</v>
      </c>
      <c r="B1450" s="21" t="s">
        <v>1513</v>
      </c>
      <c r="C1450" s="21" t="s">
        <v>58</v>
      </c>
      <c r="D1450" s="21" t="s">
        <v>64</v>
      </c>
      <c r="E1450" s="9" t="s">
        <v>23</v>
      </c>
      <c r="F1450" s="9"/>
      <c r="G1450" s="21"/>
      <c r="H1450" s="55"/>
    </row>
    <row r="1451" spans="1:8" customFormat="1" ht="15" customHeight="1" x14ac:dyDescent="0.2">
      <c r="A1451" s="65">
        <v>45866</v>
      </c>
      <c r="B1451" s="21" t="s">
        <v>1672</v>
      </c>
      <c r="C1451" s="21" t="s">
        <v>70</v>
      </c>
      <c r="D1451" s="21" t="s">
        <v>77</v>
      </c>
      <c r="E1451" s="9" t="s">
        <v>5</v>
      </c>
      <c r="F1451" s="9"/>
      <c r="G1451" s="21"/>
      <c r="H1451" s="55"/>
    </row>
    <row r="1452" spans="1:8" customFormat="1" ht="15" customHeight="1" x14ac:dyDescent="0.2">
      <c r="A1452" s="65">
        <v>45867</v>
      </c>
      <c r="B1452" s="21" t="s">
        <v>1430</v>
      </c>
      <c r="C1452" s="21" t="s">
        <v>52</v>
      </c>
      <c r="D1452" s="21" t="s">
        <v>69</v>
      </c>
      <c r="E1452" s="9" t="s">
        <v>26</v>
      </c>
      <c r="F1452" s="9"/>
      <c r="G1452" s="21">
        <v>9</v>
      </c>
      <c r="H1452" s="55"/>
    </row>
    <row r="1453" spans="1:8" customFormat="1" ht="15" customHeight="1" x14ac:dyDescent="0.2">
      <c r="A1453" s="65">
        <v>45868</v>
      </c>
      <c r="B1453" s="21" t="s">
        <v>1491</v>
      </c>
      <c r="C1453" s="21" t="s">
        <v>73</v>
      </c>
      <c r="D1453" s="21" t="s">
        <v>77</v>
      </c>
      <c r="E1453" s="9" t="s">
        <v>41</v>
      </c>
      <c r="F1453" s="9"/>
      <c r="G1453" s="21"/>
      <c r="H1453" s="55"/>
    </row>
    <row r="1454" spans="1:8" customFormat="1" ht="15" customHeight="1" x14ac:dyDescent="0.2">
      <c r="A1454" s="65">
        <v>45868</v>
      </c>
      <c r="B1454" s="21" t="s">
        <v>1776</v>
      </c>
      <c r="C1454" s="21" t="s">
        <v>12</v>
      </c>
      <c r="D1454" s="21" t="s">
        <v>77</v>
      </c>
      <c r="E1454" s="9" t="s">
        <v>5</v>
      </c>
      <c r="F1454" s="9"/>
      <c r="G1454" s="21"/>
      <c r="H1454" s="55"/>
    </row>
    <row r="1455" spans="1:8" customFormat="1" ht="15" customHeight="1" x14ac:dyDescent="0.2">
      <c r="A1455" s="63">
        <v>45868</v>
      </c>
      <c r="B1455" s="21" t="s">
        <v>1782</v>
      </c>
      <c r="C1455" s="21" t="s">
        <v>24</v>
      </c>
      <c r="D1455" s="21" t="s">
        <v>59</v>
      </c>
      <c r="E1455" s="9" t="s">
        <v>29</v>
      </c>
      <c r="F1455" s="9"/>
      <c r="G1455" s="21"/>
      <c r="H1455" s="21"/>
    </row>
    <row r="1456" spans="1:8" customFormat="1" ht="15" customHeight="1" x14ac:dyDescent="0.2">
      <c r="A1456" s="63">
        <v>45870</v>
      </c>
      <c r="B1456" s="21" t="s">
        <v>1574</v>
      </c>
      <c r="C1456" s="21" t="s">
        <v>70</v>
      </c>
      <c r="D1456" s="21" t="s">
        <v>77</v>
      </c>
      <c r="E1456" s="9" t="s">
        <v>37</v>
      </c>
      <c r="F1456" s="9"/>
      <c r="G1456" s="21"/>
      <c r="H1456" s="21"/>
    </row>
    <row r="1457" spans="1:8" customFormat="1" ht="15" customHeight="1" x14ac:dyDescent="0.2">
      <c r="A1457" s="65">
        <v>45870</v>
      </c>
      <c r="B1457" s="21" t="s">
        <v>1703</v>
      </c>
      <c r="C1457" s="21" t="s">
        <v>70</v>
      </c>
      <c r="D1457" s="21" t="s">
        <v>77</v>
      </c>
      <c r="E1457" s="9" t="s">
        <v>5</v>
      </c>
      <c r="F1457" s="9"/>
      <c r="G1457" s="21"/>
      <c r="H1457" s="55"/>
    </row>
    <row r="1458" spans="1:8" customFormat="1" ht="15" customHeight="1" x14ac:dyDescent="0.2">
      <c r="A1458" s="63">
        <v>45874</v>
      </c>
      <c r="B1458" s="21" t="s">
        <v>1480</v>
      </c>
      <c r="C1458" s="21" t="s">
        <v>73</v>
      </c>
      <c r="D1458" s="21" t="s">
        <v>77</v>
      </c>
      <c r="E1458" s="9" t="s">
        <v>37</v>
      </c>
      <c r="F1458" s="9"/>
      <c r="G1458" s="21"/>
      <c r="H1458" s="21"/>
    </row>
    <row r="1459" spans="1:8" customFormat="1" ht="15" customHeight="1" x14ac:dyDescent="0.2">
      <c r="A1459" s="63">
        <v>45874</v>
      </c>
      <c r="B1459" s="21" t="s">
        <v>1783</v>
      </c>
      <c r="C1459" s="21" t="s">
        <v>53</v>
      </c>
      <c r="D1459" s="21" t="s">
        <v>59</v>
      </c>
      <c r="E1459" s="9" t="s">
        <v>29</v>
      </c>
      <c r="F1459" s="9"/>
      <c r="G1459" s="21"/>
      <c r="H1459" s="21"/>
    </row>
    <row r="1460" spans="1:8" customFormat="1" ht="15" customHeight="1" x14ac:dyDescent="0.2">
      <c r="A1460" s="65">
        <v>45874</v>
      </c>
      <c r="B1460" s="21" t="s">
        <v>1479</v>
      </c>
      <c r="C1460" s="21" t="s">
        <v>32</v>
      </c>
      <c r="D1460" s="21" t="s">
        <v>77</v>
      </c>
      <c r="E1460" s="9" t="s">
        <v>41</v>
      </c>
      <c r="F1460" s="9"/>
      <c r="G1460" s="21"/>
      <c r="H1460" s="55"/>
    </row>
    <row r="1461" spans="1:8" customFormat="1" ht="15" customHeight="1" x14ac:dyDescent="0.2">
      <c r="A1461" s="65">
        <v>45875</v>
      </c>
      <c r="B1461" s="21" t="s">
        <v>1665</v>
      </c>
      <c r="C1461" s="21" t="s">
        <v>12</v>
      </c>
      <c r="D1461" s="21" t="s">
        <v>77</v>
      </c>
      <c r="E1461" s="9" t="s">
        <v>5</v>
      </c>
      <c r="F1461" s="9"/>
      <c r="G1461" s="21"/>
      <c r="H1461" s="55"/>
    </row>
    <row r="1462" spans="1:8" customFormat="1" ht="15" customHeight="1" x14ac:dyDescent="0.2">
      <c r="A1462" s="65">
        <v>45875</v>
      </c>
      <c r="B1462" s="21" t="s">
        <v>1784</v>
      </c>
      <c r="C1462" s="21" t="s">
        <v>49</v>
      </c>
      <c r="D1462" s="21" t="s">
        <v>77</v>
      </c>
      <c r="E1462" s="9" t="s">
        <v>41</v>
      </c>
      <c r="F1462" s="9"/>
      <c r="G1462" s="21"/>
      <c r="H1462" s="55"/>
    </row>
    <row r="1463" spans="1:8" customFormat="1" ht="15" customHeight="1" x14ac:dyDescent="0.2">
      <c r="A1463" s="63">
        <v>45875</v>
      </c>
      <c r="B1463" s="21" t="s">
        <v>1483</v>
      </c>
      <c r="C1463" s="21" t="s">
        <v>49</v>
      </c>
      <c r="D1463" s="21" t="s">
        <v>77</v>
      </c>
      <c r="E1463" s="9" t="s">
        <v>37</v>
      </c>
      <c r="F1463" s="9"/>
      <c r="G1463" s="21"/>
      <c r="H1463" s="21"/>
    </row>
    <row r="1464" spans="1:8" customFormat="1" ht="15" customHeight="1" x14ac:dyDescent="0.2">
      <c r="A1464" s="65">
        <v>45876</v>
      </c>
      <c r="B1464" s="21" t="s">
        <v>1484</v>
      </c>
      <c r="C1464" s="21" t="s">
        <v>73</v>
      </c>
      <c r="D1464" s="21" t="s">
        <v>77</v>
      </c>
      <c r="E1464" s="9" t="s">
        <v>41</v>
      </c>
      <c r="F1464" s="9"/>
      <c r="G1464" s="21"/>
      <c r="H1464" s="55"/>
    </row>
    <row r="1465" spans="1:8" customFormat="1" ht="15" customHeight="1" x14ac:dyDescent="0.2">
      <c r="A1465" s="65">
        <v>45880</v>
      </c>
      <c r="B1465" s="21" t="s">
        <v>1672</v>
      </c>
      <c r="C1465" s="21" t="s">
        <v>12</v>
      </c>
      <c r="D1465" s="21" t="s">
        <v>77</v>
      </c>
      <c r="E1465" s="9" t="s">
        <v>5</v>
      </c>
      <c r="F1465" s="9"/>
      <c r="G1465" s="21"/>
      <c r="H1465" s="55"/>
    </row>
    <row r="1466" spans="1:8" customFormat="1" ht="15" customHeight="1" x14ac:dyDescent="0.2">
      <c r="A1466" s="65">
        <v>45880</v>
      </c>
      <c r="B1466" s="21" t="s">
        <v>1785</v>
      </c>
      <c r="C1466" s="21" t="s">
        <v>32</v>
      </c>
      <c r="D1466" s="21" t="s">
        <v>77</v>
      </c>
      <c r="E1466" s="9" t="s">
        <v>41</v>
      </c>
      <c r="F1466" s="9"/>
      <c r="G1466" s="21"/>
      <c r="H1466" s="55"/>
    </row>
    <row r="1467" spans="1:8" customFormat="1" ht="15" customHeight="1" x14ac:dyDescent="0.2">
      <c r="A1467" s="63">
        <v>45880</v>
      </c>
      <c r="B1467" s="21" t="s">
        <v>1786</v>
      </c>
      <c r="C1467" s="21" t="s">
        <v>44</v>
      </c>
      <c r="D1467" s="21" t="s">
        <v>59</v>
      </c>
      <c r="E1467" s="9" t="s">
        <v>29</v>
      </c>
      <c r="F1467" s="9"/>
      <c r="G1467" s="21"/>
      <c r="H1467" s="21"/>
    </row>
    <row r="1468" spans="1:8" customFormat="1" ht="15" customHeight="1" x14ac:dyDescent="0.2">
      <c r="A1468" s="65">
        <v>45881</v>
      </c>
      <c r="B1468" s="21" t="s">
        <v>1692</v>
      </c>
      <c r="C1468" s="21" t="s">
        <v>12</v>
      </c>
      <c r="D1468" s="21" t="s">
        <v>77</v>
      </c>
      <c r="E1468" s="9" t="s">
        <v>5</v>
      </c>
      <c r="F1468" s="9"/>
      <c r="G1468" s="21"/>
      <c r="H1468" s="55"/>
    </row>
    <row r="1469" spans="1:8" customFormat="1" ht="15" customHeight="1" x14ac:dyDescent="0.2">
      <c r="A1469" s="65">
        <v>45881</v>
      </c>
      <c r="B1469" s="21" t="s">
        <v>1495</v>
      </c>
      <c r="C1469" s="21" t="s">
        <v>49</v>
      </c>
      <c r="D1469" s="21" t="s">
        <v>77</v>
      </c>
      <c r="E1469" s="9" t="s">
        <v>41</v>
      </c>
      <c r="F1469" s="9"/>
      <c r="G1469" s="21"/>
      <c r="H1469" s="55"/>
    </row>
    <row r="1470" spans="1:8" customFormat="1" ht="15" customHeight="1" x14ac:dyDescent="0.2">
      <c r="A1470" s="65">
        <v>45882</v>
      </c>
      <c r="B1470" s="21" t="s">
        <v>1776</v>
      </c>
      <c r="C1470" s="21" t="s">
        <v>12</v>
      </c>
      <c r="D1470" s="21" t="s">
        <v>77</v>
      </c>
      <c r="E1470" s="9" t="s">
        <v>5</v>
      </c>
      <c r="F1470" s="9"/>
      <c r="G1470" s="21"/>
      <c r="H1470" s="55"/>
    </row>
    <row r="1471" spans="1:8" customFormat="1" ht="15" customHeight="1" x14ac:dyDescent="0.2">
      <c r="A1471" s="65">
        <v>45882</v>
      </c>
      <c r="B1471" s="21" t="s">
        <v>1491</v>
      </c>
      <c r="C1471" s="21" t="s">
        <v>73</v>
      </c>
      <c r="D1471" s="21" t="s">
        <v>77</v>
      </c>
      <c r="E1471" s="9" t="s">
        <v>41</v>
      </c>
      <c r="F1471" s="9"/>
      <c r="G1471" s="21"/>
      <c r="H1471" s="55"/>
    </row>
    <row r="1472" spans="1:8" customFormat="1" ht="15" customHeight="1" x14ac:dyDescent="0.2">
      <c r="A1472" s="65">
        <v>45883</v>
      </c>
      <c r="B1472" s="21" t="s">
        <v>1787</v>
      </c>
      <c r="C1472" s="21" t="s">
        <v>12</v>
      </c>
      <c r="D1472" s="21" t="s">
        <v>77</v>
      </c>
      <c r="E1472" s="9" t="s">
        <v>5</v>
      </c>
      <c r="F1472" s="9"/>
      <c r="G1472" s="21"/>
      <c r="H1472" s="55"/>
    </row>
    <row r="1473" spans="1:8" customFormat="1" ht="15" customHeight="1" x14ac:dyDescent="0.2">
      <c r="A1473" s="63">
        <v>45883</v>
      </c>
      <c r="B1473" s="21" t="s">
        <v>1498</v>
      </c>
      <c r="C1473" s="21" t="s">
        <v>49</v>
      </c>
      <c r="D1473" s="21" t="s">
        <v>77</v>
      </c>
      <c r="E1473" s="9" t="s">
        <v>37</v>
      </c>
      <c r="F1473" s="9"/>
      <c r="G1473" s="21"/>
      <c r="H1473" s="21"/>
    </row>
    <row r="1474" spans="1:8" customFormat="1" ht="15" customHeight="1" x14ac:dyDescent="0.2">
      <c r="A1474" s="65">
        <v>45884</v>
      </c>
      <c r="B1474" s="21" t="s">
        <v>1689</v>
      </c>
      <c r="C1474" s="21" t="s">
        <v>12</v>
      </c>
      <c r="D1474" s="21" t="s">
        <v>77</v>
      </c>
      <c r="E1474" s="9" t="s">
        <v>5</v>
      </c>
      <c r="F1474" s="9"/>
      <c r="G1474" s="21"/>
      <c r="H1474" s="55"/>
    </row>
    <row r="1475" spans="1:8" customFormat="1" ht="15" customHeight="1" x14ac:dyDescent="0.2">
      <c r="A1475" s="63">
        <v>45884</v>
      </c>
      <c r="B1475" s="21" t="s">
        <v>1511</v>
      </c>
      <c r="C1475" s="21" t="s">
        <v>70</v>
      </c>
      <c r="D1475" s="21" t="s">
        <v>77</v>
      </c>
      <c r="E1475" s="9" t="s">
        <v>37</v>
      </c>
      <c r="F1475" s="9"/>
      <c r="G1475" s="21"/>
      <c r="H1475" s="21"/>
    </row>
    <row r="1476" spans="1:8" customFormat="1" ht="15" customHeight="1" x14ac:dyDescent="0.2">
      <c r="A1476" s="63">
        <v>45888</v>
      </c>
      <c r="B1476" s="21" t="s">
        <v>1652</v>
      </c>
      <c r="C1476" s="21" t="s">
        <v>46</v>
      </c>
      <c r="D1476" s="21" t="s">
        <v>64</v>
      </c>
      <c r="E1476" s="9" t="s">
        <v>35</v>
      </c>
      <c r="F1476" s="9"/>
      <c r="G1476" s="21"/>
      <c r="H1476" s="21"/>
    </row>
    <row r="1477" spans="1:8" customFormat="1" ht="15" customHeight="1" x14ac:dyDescent="0.2">
      <c r="A1477" s="65">
        <v>45888</v>
      </c>
      <c r="B1477" s="21" t="s">
        <v>1681</v>
      </c>
      <c r="C1477" s="21" t="s">
        <v>12</v>
      </c>
      <c r="D1477" s="21" t="s">
        <v>77</v>
      </c>
      <c r="E1477" s="9" t="s">
        <v>5</v>
      </c>
      <c r="F1477" s="9"/>
      <c r="G1477" s="21"/>
      <c r="H1477" s="55"/>
    </row>
    <row r="1478" spans="1:8" customFormat="1" ht="15" customHeight="1" x14ac:dyDescent="0.2">
      <c r="A1478" s="65">
        <v>45889</v>
      </c>
      <c r="B1478" s="21" t="s">
        <v>1665</v>
      </c>
      <c r="C1478" s="21" t="s">
        <v>12</v>
      </c>
      <c r="D1478" s="21" t="s">
        <v>77</v>
      </c>
      <c r="E1478" s="9" t="s">
        <v>5</v>
      </c>
      <c r="F1478" s="9"/>
      <c r="G1478" s="21"/>
      <c r="H1478" s="55"/>
    </row>
    <row r="1479" spans="1:8" customFormat="1" ht="15" customHeight="1" x14ac:dyDescent="0.2">
      <c r="A1479" s="63">
        <v>45889</v>
      </c>
      <c r="B1479" s="21" t="s">
        <v>1501</v>
      </c>
      <c r="C1479" s="21" t="s">
        <v>73</v>
      </c>
      <c r="D1479" s="21" t="s">
        <v>77</v>
      </c>
      <c r="E1479" s="9" t="s">
        <v>37</v>
      </c>
      <c r="F1479" s="9"/>
      <c r="G1479" s="21"/>
      <c r="H1479" s="21"/>
    </row>
    <row r="1480" spans="1:8" customFormat="1" ht="15" customHeight="1" x14ac:dyDescent="0.2">
      <c r="A1480" s="63">
        <v>45890</v>
      </c>
      <c r="B1480" s="21" t="s">
        <v>1601</v>
      </c>
      <c r="C1480" s="21" t="s">
        <v>49</v>
      </c>
      <c r="D1480" s="21" t="s">
        <v>77</v>
      </c>
      <c r="E1480" s="9" t="s">
        <v>37</v>
      </c>
      <c r="F1480" s="9"/>
      <c r="G1480" s="21"/>
      <c r="H1480" s="21"/>
    </row>
    <row r="1481" spans="1:8" customFormat="1" ht="15" customHeight="1" x14ac:dyDescent="0.2">
      <c r="A1481" s="63">
        <v>45891</v>
      </c>
      <c r="B1481" s="21" t="s">
        <v>1788</v>
      </c>
      <c r="C1481" s="21" t="s">
        <v>49</v>
      </c>
      <c r="D1481" s="21" t="s">
        <v>77</v>
      </c>
      <c r="E1481" s="9" t="s">
        <v>37</v>
      </c>
      <c r="F1481" s="9"/>
      <c r="G1481" s="21"/>
      <c r="H1481" s="21"/>
    </row>
    <row r="1482" spans="1:8" customFormat="1" ht="15" customHeight="1" x14ac:dyDescent="0.2">
      <c r="A1482" s="65">
        <v>45894</v>
      </c>
      <c r="B1482" s="21" t="s">
        <v>1672</v>
      </c>
      <c r="C1482" s="21" t="s">
        <v>12</v>
      </c>
      <c r="D1482" s="21" t="s">
        <v>77</v>
      </c>
      <c r="E1482" s="9" t="s">
        <v>5</v>
      </c>
      <c r="F1482" s="9"/>
      <c r="G1482" s="21"/>
      <c r="H1482" s="55"/>
    </row>
    <row r="1483" spans="1:8" customFormat="1" ht="15" customHeight="1" x14ac:dyDescent="0.2">
      <c r="A1483" s="65">
        <v>45895</v>
      </c>
      <c r="B1483" s="21" t="s">
        <v>1495</v>
      </c>
      <c r="C1483" s="21" t="s">
        <v>49</v>
      </c>
      <c r="D1483" s="21" t="s">
        <v>77</v>
      </c>
      <c r="E1483" s="9" t="s">
        <v>41</v>
      </c>
      <c r="F1483" s="9"/>
      <c r="G1483" s="21"/>
      <c r="H1483" s="55"/>
    </row>
    <row r="1484" spans="1:8" customFormat="1" ht="15" customHeight="1" x14ac:dyDescent="0.2">
      <c r="A1484" s="65">
        <v>45895</v>
      </c>
      <c r="B1484" s="21" t="s">
        <v>1454</v>
      </c>
      <c r="C1484" s="21" t="s">
        <v>30</v>
      </c>
      <c r="D1484" s="21" t="s">
        <v>59</v>
      </c>
      <c r="E1484" s="9" t="s">
        <v>29</v>
      </c>
      <c r="F1484" s="9"/>
      <c r="G1484" s="21"/>
      <c r="H1484" s="55"/>
    </row>
    <row r="1485" spans="1:8" customFormat="1" ht="15" customHeight="1" x14ac:dyDescent="0.2">
      <c r="A1485" s="63">
        <v>45895</v>
      </c>
      <c r="B1485" s="21" t="s">
        <v>1717</v>
      </c>
      <c r="C1485" s="21" t="s">
        <v>71</v>
      </c>
      <c r="D1485" s="21" t="s">
        <v>64</v>
      </c>
      <c r="E1485" s="9" t="s">
        <v>35</v>
      </c>
      <c r="F1485" s="9"/>
      <c r="G1485" s="21"/>
      <c r="H1485" s="21"/>
    </row>
    <row r="1486" spans="1:8" customFormat="1" ht="15" customHeight="1" x14ac:dyDescent="0.2">
      <c r="A1486" s="65">
        <v>45896</v>
      </c>
      <c r="B1486" s="21" t="s">
        <v>1776</v>
      </c>
      <c r="C1486" s="21" t="s">
        <v>12</v>
      </c>
      <c r="D1486" s="21" t="s">
        <v>77</v>
      </c>
      <c r="E1486" s="9" t="s">
        <v>5</v>
      </c>
      <c r="F1486" s="9"/>
      <c r="G1486" s="21"/>
      <c r="H1486" s="55"/>
    </row>
    <row r="1487" spans="1:8" customFormat="1" ht="15" customHeight="1" x14ac:dyDescent="0.2">
      <c r="A1487" s="65">
        <v>45896</v>
      </c>
      <c r="B1487" s="21" t="s">
        <v>1491</v>
      </c>
      <c r="C1487" s="21" t="s">
        <v>73</v>
      </c>
      <c r="D1487" s="21" t="s">
        <v>77</v>
      </c>
      <c r="E1487" s="9" t="s">
        <v>41</v>
      </c>
      <c r="F1487" s="9"/>
      <c r="G1487" s="21"/>
      <c r="H1487" s="55"/>
    </row>
    <row r="1488" spans="1:8" customFormat="1" ht="15" customHeight="1" x14ac:dyDescent="0.2">
      <c r="A1488" s="63">
        <v>45896</v>
      </c>
      <c r="B1488" s="21" t="s">
        <v>1685</v>
      </c>
      <c r="C1488" s="21" t="s">
        <v>67</v>
      </c>
      <c r="D1488" s="21" t="s">
        <v>77</v>
      </c>
      <c r="E1488" s="9" t="s">
        <v>37</v>
      </c>
      <c r="F1488" s="9"/>
      <c r="G1488" s="21"/>
      <c r="H1488" s="21"/>
    </row>
    <row r="1489" spans="1:8" customFormat="1" ht="15" customHeight="1" x14ac:dyDescent="0.2">
      <c r="A1489" s="65">
        <v>45897</v>
      </c>
      <c r="B1489" s="21" t="s">
        <v>1789</v>
      </c>
      <c r="C1489" s="21" t="s">
        <v>12</v>
      </c>
      <c r="D1489" s="21" t="s">
        <v>77</v>
      </c>
      <c r="E1489" s="9" t="s">
        <v>5</v>
      </c>
      <c r="F1489" s="9"/>
      <c r="G1489" s="21"/>
      <c r="H1489" s="55"/>
    </row>
    <row r="1490" spans="1:8" customFormat="1" ht="15" customHeight="1" x14ac:dyDescent="0.2">
      <c r="A1490" s="65">
        <v>45898</v>
      </c>
      <c r="B1490" s="21" t="s">
        <v>1790</v>
      </c>
      <c r="C1490" s="21" t="s">
        <v>73</v>
      </c>
      <c r="D1490" s="21" t="s">
        <v>77</v>
      </c>
      <c r="E1490" s="9" t="s">
        <v>41</v>
      </c>
      <c r="F1490" s="9"/>
      <c r="G1490" s="21"/>
      <c r="H1490" s="55"/>
    </row>
    <row r="1491" spans="1:8" customFormat="1" ht="15" customHeight="1" x14ac:dyDescent="0.2">
      <c r="A1491" s="65">
        <v>45902</v>
      </c>
      <c r="B1491" s="21" t="s">
        <v>1479</v>
      </c>
      <c r="C1491" s="21" t="s">
        <v>30</v>
      </c>
      <c r="D1491" s="21" t="s">
        <v>77</v>
      </c>
      <c r="E1491" s="9" t="s">
        <v>41</v>
      </c>
      <c r="F1491" s="9"/>
      <c r="G1491" s="21"/>
      <c r="H1491" s="55"/>
    </row>
    <row r="1492" spans="1:8" customFormat="1" ht="15" customHeight="1" x14ac:dyDescent="0.2">
      <c r="A1492" s="63">
        <v>45902</v>
      </c>
      <c r="B1492" s="21" t="s">
        <v>1480</v>
      </c>
      <c r="C1492" s="21" t="s">
        <v>73</v>
      </c>
      <c r="D1492" s="21" t="s">
        <v>77</v>
      </c>
      <c r="E1492" s="9" t="s">
        <v>37</v>
      </c>
      <c r="F1492" s="9"/>
      <c r="G1492" s="21"/>
      <c r="H1492" s="21"/>
    </row>
    <row r="1493" spans="1:8" customFormat="1" ht="15" customHeight="1" x14ac:dyDescent="0.2">
      <c r="A1493" s="63">
        <v>45903</v>
      </c>
      <c r="B1493" s="21" t="s">
        <v>1483</v>
      </c>
      <c r="C1493" s="21" t="s">
        <v>49</v>
      </c>
      <c r="D1493" s="21" t="s">
        <v>77</v>
      </c>
      <c r="E1493" s="9" t="s">
        <v>37</v>
      </c>
      <c r="F1493" s="9"/>
      <c r="G1493" s="21"/>
      <c r="H1493" s="21"/>
    </row>
    <row r="1494" spans="1:8" customFormat="1" ht="15" customHeight="1" x14ac:dyDescent="0.2">
      <c r="A1494" s="65">
        <v>45904</v>
      </c>
      <c r="B1494" s="21" t="s">
        <v>1484</v>
      </c>
      <c r="C1494" s="21" t="s">
        <v>73</v>
      </c>
      <c r="D1494" s="21" t="s">
        <v>77</v>
      </c>
      <c r="E1494" s="9" t="s">
        <v>41</v>
      </c>
      <c r="F1494" s="9"/>
      <c r="G1494" s="21"/>
      <c r="H1494" s="55"/>
    </row>
    <row r="1495" spans="1:8" customFormat="1" ht="15" customHeight="1" x14ac:dyDescent="0.2">
      <c r="A1495" s="63">
        <v>45905</v>
      </c>
      <c r="B1495" s="21" t="s">
        <v>1791</v>
      </c>
      <c r="C1495" s="21" t="s">
        <v>70</v>
      </c>
      <c r="D1495" s="21" t="s">
        <v>77</v>
      </c>
      <c r="E1495" s="9" t="s">
        <v>37</v>
      </c>
      <c r="F1495" s="9"/>
      <c r="G1495" s="21"/>
      <c r="H1495" s="21"/>
    </row>
    <row r="1496" spans="1:8" customFormat="1" ht="15" customHeight="1" x14ac:dyDescent="0.2">
      <c r="A1496" s="65">
        <v>45908</v>
      </c>
      <c r="B1496" s="21" t="s">
        <v>1792</v>
      </c>
      <c r="C1496" s="21" t="s">
        <v>49</v>
      </c>
      <c r="D1496" s="21" t="s">
        <v>77</v>
      </c>
      <c r="E1496" s="9" t="s">
        <v>41</v>
      </c>
      <c r="F1496" s="9"/>
      <c r="G1496" s="21"/>
      <c r="H1496" s="55"/>
    </row>
    <row r="1497" spans="1:8" customFormat="1" ht="15" customHeight="1" x14ac:dyDescent="0.2">
      <c r="A1497" s="65">
        <v>45908</v>
      </c>
      <c r="B1497" s="21" t="s">
        <v>1793</v>
      </c>
      <c r="C1497" s="21" t="s">
        <v>30</v>
      </c>
      <c r="D1497" s="21" t="s">
        <v>59</v>
      </c>
      <c r="E1497" s="9" t="s">
        <v>29</v>
      </c>
      <c r="F1497" s="9"/>
      <c r="G1497" s="21"/>
      <c r="H1497" s="55"/>
    </row>
    <row r="1498" spans="1:8" customFormat="1" ht="15" customHeight="1" x14ac:dyDescent="0.2">
      <c r="A1498" s="65">
        <v>45909</v>
      </c>
      <c r="B1498" s="21" t="s">
        <v>1495</v>
      </c>
      <c r="C1498" s="21" t="s">
        <v>49</v>
      </c>
      <c r="D1498" s="21" t="s">
        <v>77</v>
      </c>
      <c r="E1498" s="9" t="s">
        <v>41</v>
      </c>
      <c r="F1498" s="9"/>
      <c r="G1498" s="21"/>
      <c r="H1498" s="55"/>
    </row>
    <row r="1499" spans="1:8" customFormat="1" ht="15" customHeight="1" x14ac:dyDescent="0.2">
      <c r="A1499" s="63">
        <v>45909</v>
      </c>
      <c r="B1499" s="21" t="s">
        <v>1614</v>
      </c>
      <c r="C1499" s="21" t="s">
        <v>49</v>
      </c>
      <c r="D1499" s="21" t="s">
        <v>77</v>
      </c>
      <c r="E1499" s="9" t="s">
        <v>37</v>
      </c>
      <c r="F1499" s="9"/>
      <c r="G1499" s="21"/>
      <c r="H1499" s="21"/>
    </row>
    <row r="1500" spans="1:8" customFormat="1" ht="15" customHeight="1" x14ac:dyDescent="0.2">
      <c r="A1500" s="63">
        <v>45910</v>
      </c>
      <c r="B1500" s="21" t="s">
        <v>1493</v>
      </c>
      <c r="C1500" s="21" t="s">
        <v>49</v>
      </c>
      <c r="D1500" s="21" t="s">
        <v>77</v>
      </c>
      <c r="E1500" s="9" t="s">
        <v>37</v>
      </c>
      <c r="F1500" s="9"/>
      <c r="G1500" s="21"/>
      <c r="H1500" s="21"/>
    </row>
    <row r="1501" spans="1:8" customFormat="1" ht="15" customHeight="1" x14ac:dyDescent="0.2">
      <c r="A1501" s="63">
        <v>45911</v>
      </c>
      <c r="B1501" s="21" t="s">
        <v>1498</v>
      </c>
      <c r="C1501" s="21" t="s">
        <v>49</v>
      </c>
      <c r="D1501" s="21" t="s">
        <v>77</v>
      </c>
      <c r="E1501" s="9" t="s">
        <v>37</v>
      </c>
      <c r="F1501" s="9"/>
      <c r="G1501" s="21"/>
      <c r="H1501" s="21"/>
    </row>
    <row r="1502" spans="1:8" customFormat="1" ht="15" customHeight="1" x14ac:dyDescent="0.2">
      <c r="A1502" s="65">
        <v>45912</v>
      </c>
      <c r="B1502" s="21" t="s">
        <v>1794</v>
      </c>
      <c r="C1502" s="21" t="s">
        <v>30</v>
      </c>
      <c r="D1502" s="21" t="s">
        <v>59</v>
      </c>
      <c r="E1502" s="9" t="s">
        <v>29</v>
      </c>
      <c r="F1502" s="9"/>
      <c r="G1502" s="21"/>
      <c r="H1502" s="55"/>
    </row>
    <row r="1503" spans="1:8" customFormat="1" ht="15" customHeight="1" x14ac:dyDescent="0.2">
      <c r="A1503" s="63">
        <v>45917</v>
      </c>
      <c r="B1503" s="21" t="s">
        <v>1763</v>
      </c>
      <c r="C1503" s="21" t="s">
        <v>73</v>
      </c>
      <c r="D1503" s="21" t="s">
        <v>77</v>
      </c>
      <c r="E1503" s="9" t="s">
        <v>37</v>
      </c>
      <c r="F1503" s="9"/>
      <c r="G1503" s="21"/>
      <c r="H1503" s="21"/>
    </row>
    <row r="1504" spans="1:8" customFormat="1" ht="15" customHeight="1" x14ac:dyDescent="0.2">
      <c r="A1504" s="65">
        <v>45918</v>
      </c>
      <c r="B1504" s="21" t="s">
        <v>1764</v>
      </c>
      <c r="C1504" s="21" t="s">
        <v>73</v>
      </c>
      <c r="D1504" s="21" t="s">
        <v>77</v>
      </c>
      <c r="E1504" s="9" t="s">
        <v>41</v>
      </c>
      <c r="F1504" s="9"/>
      <c r="G1504" s="21"/>
      <c r="H1504" s="55"/>
    </row>
    <row r="1505" spans="1:8" customFormat="1" ht="15" customHeight="1" x14ac:dyDescent="0.2">
      <c r="A1505" s="63">
        <v>45918</v>
      </c>
      <c r="B1505" s="21" t="s">
        <v>1507</v>
      </c>
      <c r="C1505" s="21" t="s">
        <v>49</v>
      </c>
      <c r="D1505" s="21" t="s">
        <v>77</v>
      </c>
      <c r="E1505" s="9" t="s">
        <v>37</v>
      </c>
      <c r="F1505" s="9"/>
      <c r="G1505" s="21"/>
      <c r="H1505" s="21"/>
    </row>
    <row r="1506" spans="1:8" customFormat="1" ht="15" customHeight="1" x14ac:dyDescent="0.2">
      <c r="A1506" s="65">
        <v>45923</v>
      </c>
      <c r="B1506" s="21" t="s">
        <v>1495</v>
      </c>
      <c r="C1506" s="21" t="s">
        <v>49</v>
      </c>
      <c r="D1506" s="21" t="s">
        <v>77</v>
      </c>
      <c r="E1506" s="9" t="s">
        <v>41</v>
      </c>
      <c r="F1506" s="9"/>
      <c r="G1506" s="21"/>
      <c r="H1506" s="55"/>
    </row>
    <row r="1507" spans="1:8" customFormat="1" ht="15" customHeight="1" x14ac:dyDescent="0.2">
      <c r="A1507" s="63">
        <v>45923</v>
      </c>
      <c r="B1507" s="21" t="s">
        <v>1795</v>
      </c>
      <c r="C1507" s="21" t="s">
        <v>24</v>
      </c>
      <c r="D1507" s="21" t="s">
        <v>59</v>
      </c>
      <c r="E1507" s="9" t="s">
        <v>29</v>
      </c>
      <c r="F1507" s="9"/>
      <c r="G1507" s="21"/>
      <c r="H1507" s="21"/>
    </row>
    <row r="1508" spans="1:8" customFormat="1" ht="15" customHeight="1" x14ac:dyDescent="0.2">
      <c r="A1508" s="65">
        <v>45924</v>
      </c>
      <c r="B1508" s="21" t="s">
        <v>1491</v>
      </c>
      <c r="C1508" s="21" t="s">
        <v>73</v>
      </c>
      <c r="D1508" s="21" t="s">
        <v>77</v>
      </c>
      <c r="E1508" s="9" t="s">
        <v>41</v>
      </c>
      <c r="F1508" s="9"/>
      <c r="G1508" s="21"/>
      <c r="H1508" s="55"/>
    </row>
    <row r="1509" spans="1:8" customFormat="1" ht="15" customHeight="1" x14ac:dyDescent="0.2">
      <c r="A1509" s="65">
        <v>45925</v>
      </c>
      <c r="B1509" s="21" t="s">
        <v>1796</v>
      </c>
      <c r="C1509" s="21" t="s">
        <v>73</v>
      </c>
      <c r="D1509" s="21" t="s">
        <v>77</v>
      </c>
      <c r="E1509" s="9" t="s">
        <v>41</v>
      </c>
      <c r="F1509" s="9"/>
      <c r="G1509" s="21"/>
      <c r="H1509" s="55"/>
    </row>
    <row r="1510" spans="1:8" customFormat="1" ht="15" customHeight="1" x14ac:dyDescent="0.2">
      <c r="A1510" s="65">
        <v>45926</v>
      </c>
      <c r="B1510" s="21" t="s">
        <v>1520</v>
      </c>
      <c r="C1510" s="21" t="s">
        <v>73</v>
      </c>
      <c r="D1510" s="21" t="s">
        <v>77</v>
      </c>
      <c r="E1510" s="9" t="s">
        <v>41</v>
      </c>
      <c r="F1510" s="9"/>
      <c r="G1510" s="21"/>
      <c r="H1510" s="55"/>
    </row>
    <row r="1511" spans="1:8" customFormat="1" ht="15" customHeight="1" x14ac:dyDescent="0.2">
      <c r="A1511" s="65">
        <v>45929</v>
      </c>
      <c r="B1511" s="21" t="s">
        <v>1797</v>
      </c>
      <c r="C1511" s="21" t="s">
        <v>32</v>
      </c>
      <c r="D1511" s="21" t="s">
        <v>77</v>
      </c>
      <c r="E1511" s="9" t="s">
        <v>41</v>
      </c>
      <c r="F1511" s="9"/>
      <c r="G1511" s="21"/>
      <c r="H1511" s="55"/>
    </row>
    <row r="1512" spans="1:8" customFormat="1" ht="15" customHeight="1" x14ac:dyDescent="0.2">
      <c r="A1512" s="63">
        <v>45930</v>
      </c>
      <c r="B1512" s="21" t="s">
        <v>1640</v>
      </c>
      <c r="C1512" s="21" t="s">
        <v>71</v>
      </c>
      <c r="D1512" s="21" t="s">
        <v>64</v>
      </c>
      <c r="E1512" s="9" t="s">
        <v>35</v>
      </c>
      <c r="F1512" s="9"/>
      <c r="G1512" s="21"/>
      <c r="H1512" s="21"/>
    </row>
    <row r="1513" spans="1:8" customFormat="1" ht="15" customHeight="1" x14ac:dyDescent="0.2">
      <c r="A1513" s="65">
        <v>45932</v>
      </c>
      <c r="B1513" s="21" t="s">
        <v>1484</v>
      </c>
      <c r="C1513" s="21" t="s">
        <v>73</v>
      </c>
      <c r="D1513" s="21" t="s">
        <v>77</v>
      </c>
      <c r="E1513" s="9" t="s">
        <v>41</v>
      </c>
      <c r="F1513" s="9"/>
      <c r="G1513" s="21"/>
      <c r="H1513" s="55"/>
    </row>
    <row r="1514" spans="1:8" customFormat="1" ht="15" customHeight="1" x14ac:dyDescent="0.2">
      <c r="A1514" s="65">
        <v>45932</v>
      </c>
      <c r="B1514" s="21" t="s">
        <v>1798</v>
      </c>
      <c r="C1514" s="21" t="s">
        <v>30</v>
      </c>
      <c r="D1514" s="21" t="s">
        <v>59</v>
      </c>
      <c r="E1514" s="9" t="s">
        <v>29</v>
      </c>
      <c r="F1514" s="9"/>
      <c r="G1514" s="21"/>
      <c r="H1514" s="55"/>
    </row>
    <row r="1515" spans="1:8" customFormat="1" ht="15" customHeight="1" x14ac:dyDescent="0.2">
      <c r="A1515" s="63">
        <v>45932</v>
      </c>
      <c r="B1515" s="21" t="s">
        <v>1799</v>
      </c>
      <c r="C1515" s="21" t="s">
        <v>71</v>
      </c>
      <c r="D1515" s="21" t="s">
        <v>64</v>
      </c>
      <c r="E1515" s="9" t="s">
        <v>20</v>
      </c>
      <c r="F1515" s="9"/>
      <c r="G1515" s="21"/>
      <c r="H1515" s="21"/>
    </row>
    <row r="1516" spans="1:8" customFormat="1" ht="15" customHeight="1" x14ac:dyDescent="0.2">
      <c r="A1516" s="65">
        <v>45937</v>
      </c>
      <c r="B1516" s="21" t="s">
        <v>1479</v>
      </c>
      <c r="C1516" s="21" t="s">
        <v>32</v>
      </c>
      <c r="D1516" s="21" t="s">
        <v>77</v>
      </c>
      <c r="E1516" s="9" t="s">
        <v>41</v>
      </c>
      <c r="F1516" s="9"/>
      <c r="G1516" s="21"/>
      <c r="H1516" s="55"/>
    </row>
    <row r="1517" spans="1:8" customFormat="1" ht="15" customHeight="1" x14ac:dyDescent="0.2">
      <c r="A1517" s="65">
        <v>45938</v>
      </c>
      <c r="B1517" s="21" t="s">
        <v>1491</v>
      </c>
      <c r="C1517" s="21" t="s">
        <v>73</v>
      </c>
      <c r="D1517" s="21" t="s">
        <v>77</v>
      </c>
      <c r="E1517" s="9" t="s">
        <v>41</v>
      </c>
      <c r="F1517" s="9"/>
      <c r="G1517" s="21"/>
      <c r="H1517" s="55"/>
    </row>
    <row r="1518" spans="1:8" customFormat="1" ht="15" customHeight="1" x14ac:dyDescent="0.2">
      <c r="A1518" s="63">
        <v>45938</v>
      </c>
      <c r="B1518" s="21" t="s">
        <v>1800</v>
      </c>
      <c r="C1518" s="21" t="s">
        <v>30</v>
      </c>
      <c r="D1518" s="21" t="s">
        <v>59</v>
      </c>
      <c r="E1518" s="9" t="s">
        <v>29</v>
      </c>
      <c r="F1518" s="9"/>
      <c r="G1518" s="21"/>
      <c r="H1518" s="21"/>
    </row>
    <row r="1519" spans="1:8" customFormat="1" ht="15" customHeight="1" x14ac:dyDescent="0.2">
      <c r="A1519" s="65">
        <v>45939</v>
      </c>
      <c r="B1519" s="21" t="s">
        <v>1801</v>
      </c>
      <c r="C1519" s="21" t="s">
        <v>30</v>
      </c>
      <c r="D1519" s="21" t="s">
        <v>59</v>
      </c>
      <c r="E1519" s="9" t="s">
        <v>29</v>
      </c>
      <c r="F1519" s="9"/>
      <c r="G1519" s="21"/>
      <c r="H1519" s="55"/>
    </row>
    <row r="1520" spans="1:8" customFormat="1" ht="15" customHeight="1" x14ac:dyDescent="0.2">
      <c r="A1520" s="65">
        <v>45943</v>
      </c>
      <c r="B1520" s="21" t="s">
        <v>1785</v>
      </c>
      <c r="C1520" s="21" t="s">
        <v>32</v>
      </c>
      <c r="D1520" s="21" t="s">
        <v>77</v>
      </c>
      <c r="E1520" s="9" t="s">
        <v>41</v>
      </c>
      <c r="F1520" s="9"/>
      <c r="G1520" s="21"/>
      <c r="H1520" s="55"/>
    </row>
    <row r="1521" spans="1:8" customFormat="1" ht="15" customHeight="1" x14ac:dyDescent="0.2">
      <c r="A1521" s="65">
        <v>45944</v>
      </c>
      <c r="B1521" s="21" t="s">
        <v>1495</v>
      </c>
      <c r="C1521" s="21" t="s">
        <v>49</v>
      </c>
      <c r="D1521" s="21" t="s">
        <v>77</v>
      </c>
      <c r="E1521" s="9" t="s">
        <v>41</v>
      </c>
      <c r="F1521" s="9"/>
      <c r="G1521" s="21"/>
      <c r="H1521" s="55"/>
    </row>
    <row r="1522" spans="1:8" customFormat="1" ht="15" customHeight="1" x14ac:dyDescent="0.2">
      <c r="A1522" s="63">
        <v>45944</v>
      </c>
      <c r="B1522" s="21" t="s">
        <v>1545</v>
      </c>
      <c r="C1522" s="21" t="s">
        <v>71</v>
      </c>
      <c r="D1522" s="21" t="s">
        <v>64</v>
      </c>
      <c r="E1522" s="9" t="s">
        <v>35</v>
      </c>
      <c r="F1522" s="9"/>
      <c r="G1522" s="21"/>
      <c r="H1522" s="21"/>
    </row>
    <row r="1523" spans="1:8" customFormat="1" ht="15" customHeight="1" x14ac:dyDescent="0.2">
      <c r="A1523" s="65">
        <v>45946</v>
      </c>
      <c r="B1523" s="21" t="s">
        <v>1802</v>
      </c>
      <c r="C1523" s="21" t="s">
        <v>30</v>
      </c>
      <c r="D1523" s="21" t="s">
        <v>59</v>
      </c>
      <c r="E1523" s="9" t="s">
        <v>29</v>
      </c>
      <c r="F1523" s="9"/>
      <c r="G1523" s="21"/>
      <c r="H1523" s="55"/>
    </row>
    <row r="1524" spans="1:8" customFormat="1" ht="15" customHeight="1" x14ac:dyDescent="0.2">
      <c r="A1524" s="63">
        <v>45946</v>
      </c>
      <c r="B1524" s="21" t="s">
        <v>1550</v>
      </c>
      <c r="C1524" s="21" t="s">
        <v>55</v>
      </c>
      <c r="D1524" s="21" t="s">
        <v>64</v>
      </c>
      <c r="E1524" s="9" t="s">
        <v>20</v>
      </c>
      <c r="F1524" s="9"/>
      <c r="G1524" s="21"/>
      <c r="H1524" s="21"/>
    </row>
    <row r="1525" spans="1:8" customFormat="1" ht="15" customHeight="1" x14ac:dyDescent="0.2">
      <c r="A1525" s="63">
        <v>45953</v>
      </c>
      <c r="B1525" s="21" t="s">
        <v>1640</v>
      </c>
      <c r="C1525" s="21" t="s">
        <v>71</v>
      </c>
      <c r="D1525" s="21" t="s">
        <v>64</v>
      </c>
      <c r="E1525" s="9" t="s">
        <v>35</v>
      </c>
      <c r="F1525" s="9"/>
      <c r="G1525" s="21"/>
      <c r="H1525" s="21"/>
    </row>
    <row r="1526" spans="1:8" customFormat="1" ht="15" customHeight="1" x14ac:dyDescent="0.2">
      <c r="A1526" s="63">
        <v>45955</v>
      </c>
      <c r="B1526" s="21" t="s">
        <v>1803</v>
      </c>
      <c r="C1526" s="21" t="s">
        <v>71</v>
      </c>
      <c r="D1526" s="21" t="s">
        <v>64</v>
      </c>
      <c r="E1526" s="9" t="s">
        <v>20</v>
      </c>
      <c r="F1526" s="9"/>
      <c r="G1526" s="21"/>
      <c r="H1526" s="21"/>
    </row>
    <row r="1527" spans="1:8" customFormat="1" ht="15" customHeight="1" x14ac:dyDescent="0.2">
      <c r="A1527" s="65">
        <v>45958</v>
      </c>
      <c r="B1527" s="21" t="s">
        <v>1495</v>
      </c>
      <c r="C1527" s="21" t="s">
        <v>49</v>
      </c>
      <c r="D1527" s="21" t="s">
        <v>77</v>
      </c>
      <c r="E1527" s="9" t="s">
        <v>41</v>
      </c>
      <c r="F1527" s="9"/>
      <c r="G1527" s="21"/>
      <c r="H1527" s="55"/>
    </row>
    <row r="1528" spans="1:8" customFormat="1" ht="15" customHeight="1" x14ac:dyDescent="0.2">
      <c r="A1528" s="65">
        <v>45959</v>
      </c>
      <c r="B1528" s="21" t="s">
        <v>1491</v>
      </c>
      <c r="C1528" s="21" t="s">
        <v>73</v>
      </c>
      <c r="D1528" s="21" t="s">
        <v>77</v>
      </c>
      <c r="E1528" s="9" t="s">
        <v>41</v>
      </c>
      <c r="F1528" s="9"/>
      <c r="G1528" s="21"/>
      <c r="H1528" s="55"/>
    </row>
    <row r="1529" spans="1:8" customFormat="1" ht="15" customHeight="1" x14ac:dyDescent="0.2">
      <c r="A1529" s="63">
        <v>45960</v>
      </c>
      <c r="B1529" s="21" t="s">
        <v>1804</v>
      </c>
      <c r="C1529" s="21" t="s">
        <v>51</v>
      </c>
      <c r="D1529" s="21" t="s">
        <v>59</v>
      </c>
      <c r="E1529" s="9" t="s">
        <v>29</v>
      </c>
      <c r="F1529" s="9"/>
      <c r="G1529" s="21"/>
      <c r="H1529" s="21"/>
    </row>
    <row r="1530" spans="1:8" customFormat="1" ht="15" customHeight="1" x14ac:dyDescent="0.2">
      <c r="A1530" s="65">
        <v>45961</v>
      </c>
      <c r="B1530" s="21" t="s">
        <v>1520</v>
      </c>
      <c r="C1530" s="21" t="s">
        <v>73</v>
      </c>
      <c r="D1530" s="21" t="s">
        <v>77</v>
      </c>
      <c r="E1530" s="9" t="s">
        <v>41</v>
      </c>
      <c r="F1530" s="9"/>
      <c r="G1530" s="21"/>
      <c r="H1530" s="55"/>
    </row>
    <row r="1531" spans="1:8" customFormat="1" ht="15" customHeight="1" x14ac:dyDescent="0.2">
      <c r="A1531" s="65">
        <v>45961</v>
      </c>
      <c r="B1531" s="21" t="s">
        <v>1805</v>
      </c>
      <c r="C1531" s="21" t="s">
        <v>30</v>
      </c>
      <c r="D1531" s="21" t="s">
        <v>59</v>
      </c>
      <c r="E1531" s="9" t="s">
        <v>29</v>
      </c>
      <c r="F1531" s="9"/>
      <c r="G1531" s="21"/>
      <c r="H1531" s="55"/>
    </row>
    <row r="1532" spans="1:8" customFormat="1" ht="15" customHeight="1" x14ac:dyDescent="0.2">
      <c r="A1532" s="65">
        <v>45964</v>
      </c>
      <c r="B1532" s="21" t="s">
        <v>1761</v>
      </c>
      <c r="C1532" s="21" t="s">
        <v>30</v>
      </c>
      <c r="D1532" s="21" t="s">
        <v>59</v>
      </c>
      <c r="E1532" s="9" t="s">
        <v>29</v>
      </c>
      <c r="F1532" s="9"/>
      <c r="G1532" s="21"/>
      <c r="H1532" s="55"/>
    </row>
    <row r="1533" spans="1:8" customFormat="1" ht="15" customHeight="1" x14ac:dyDescent="0.2">
      <c r="A1533" s="65">
        <v>45965</v>
      </c>
      <c r="B1533" s="21" t="s">
        <v>1479</v>
      </c>
      <c r="C1533" s="21" t="s">
        <v>32</v>
      </c>
      <c r="D1533" s="21" t="s">
        <v>77</v>
      </c>
      <c r="E1533" s="9" t="s">
        <v>41</v>
      </c>
      <c r="F1533" s="9"/>
      <c r="G1533" s="21"/>
      <c r="H1533" s="55"/>
    </row>
    <row r="1534" spans="1:8" customFormat="1" ht="15" customHeight="1" x14ac:dyDescent="0.2">
      <c r="A1534" s="65">
        <v>45965</v>
      </c>
      <c r="B1534" s="21" t="s">
        <v>1578</v>
      </c>
      <c r="C1534" s="21" t="s">
        <v>40</v>
      </c>
      <c r="D1534" s="21" t="s">
        <v>59</v>
      </c>
      <c r="E1534" s="9" t="s">
        <v>29</v>
      </c>
      <c r="F1534" s="9"/>
      <c r="G1534" s="21"/>
      <c r="H1534" s="55"/>
    </row>
    <row r="1535" spans="1:8" customFormat="1" ht="15" customHeight="1" x14ac:dyDescent="0.2">
      <c r="A1535" s="65">
        <v>45966</v>
      </c>
      <c r="B1535" s="21" t="s">
        <v>1175</v>
      </c>
      <c r="C1535" s="21" t="s">
        <v>79</v>
      </c>
      <c r="D1535" s="21" t="s">
        <v>64</v>
      </c>
      <c r="E1535" s="9" t="s">
        <v>20</v>
      </c>
      <c r="F1535" s="9"/>
      <c r="G1535" s="21">
        <v>11</v>
      </c>
      <c r="H1535" s="55"/>
    </row>
    <row r="1536" spans="1:8" customFormat="1" ht="15" customHeight="1" x14ac:dyDescent="0.2">
      <c r="A1536" s="65">
        <v>45966</v>
      </c>
      <c r="B1536" s="21" t="s">
        <v>1581</v>
      </c>
      <c r="C1536" s="21" t="s">
        <v>49</v>
      </c>
      <c r="D1536" s="21" t="s">
        <v>77</v>
      </c>
      <c r="E1536" s="9" t="s">
        <v>41</v>
      </c>
      <c r="F1536" s="9"/>
      <c r="G1536" s="21"/>
      <c r="H1536" s="55"/>
    </row>
    <row r="1537" spans="1:8" customFormat="1" ht="15" customHeight="1" x14ac:dyDescent="0.2">
      <c r="A1537" s="65">
        <v>45967</v>
      </c>
      <c r="B1537" s="21" t="s">
        <v>1484</v>
      </c>
      <c r="C1537" s="21" t="s">
        <v>73</v>
      </c>
      <c r="D1537" s="21" t="s">
        <v>77</v>
      </c>
      <c r="E1537" s="9" t="s">
        <v>41</v>
      </c>
      <c r="F1537" s="9"/>
      <c r="G1537" s="21"/>
      <c r="H1537" s="55"/>
    </row>
    <row r="1538" spans="1:8" customFormat="1" ht="15" customHeight="1" x14ac:dyDescent="0.2">
      <c r="A1538" s="65">
        <v>45967</v>
      </c>
      <c r="B1538" s="21" t="s">
        <v>1175</v>
      </c>
      <c r="C1538" s="21" t="s">
        <v>79</v>
      </c>
      <c r="D1538" s="21" t="s">
        <v>64</v>
      </c>
      <c r="E1538" s="9" t="s">
        <v>20</v>
      </c>
      <c r="F1538" s="9"/>
      <c r="G1538" s="21">
        <v>18</v>
      </c>
      <c r="H1538" s="55"/>
    </row>
    <row r="1539" spans="1:8" customFormat="1" ht="15" customHeight="1" x14ac:dyDescent="0.2">
      <c r="A1539" s="65">
        <v>45968</v>
      </c>
      <c r="B1539" s="21" t="s">
        <v>1095</v>
      </c>
      <c r="C1539" s="21" t="s">
        <v>46</v>
      </c>
      <c r="D1539" s="21" t="s">
        <v>64</v>
      </c>
      <c r="E1539" s="9" t="s">
        <v>20</v>
      </c>
      <c r="F1539" s="9"/>
      <c r="G1539" s="21">
        <v>10</v>
      </c>
      <c r="H1539" s="55"/>
    </row>
    <row r="1540" spans="1:8" customFormat="1" ht="15" customHeight="1" x14ac:dyDescent="0.2">
      <c r="A1540" s="65">
        <v>45972</v>
      </c>
      <c r="B1540" s="21" t="s">
        <v>1495</v>
      </c>
      <c r="C1540" s="21" t="s">
        <v>49</v>
      </c>
      <c r="D1540" s="21" t="s">
        <v>77</v>
      </c>
      <c r="E1540" s="9" t="s">
        <v>41</v>
      </c>
      <c r="F1540" s="9"/>
      <c r="G1540" s="21"/>
      <c r="H1540" s="55"/>
    </row>
    <row r="1541" spans="1:8" customFormat="1" ht="15" customHeight="1" x14ac:dyDescent="0.2">
      <c r="A1541" s="63">
        <v>45974</v>
      </c>
      <c r="B1541" s="21" t="s">
        <v>1427</v>
      </c>
      <c r="C1541" s="21" t="s">
        <v>66</v>
      </c>
      <c r="D1541" s="21" t="s">
        <v>64</v>
      </c>
      <c r="E1541" s="9" t="s">
        <v>20</v>
      </c>
      <c r="F1541" s="9"/>
      <c r="G1541" s="21"/>
      <c r="H1541" s="21"/>
    </row>
    <row r="1542" spans="1:8" customFormat="1" ht="15" customHeight="1" x14ac:dyDescent="0.2">
      <c r="A1542" s="65">
        <v>45975</v>
      </c>
      <c r="B1542" s="21" t="s">
        <v>1095</v>
      </c>
      <c r="C1542" s="21" t="s">
        <v>46</v>
      </c>
      <c r="D1542" s="21" t="s">
        <v>64</v>
      </c>
      <c r="E1542" s="9" t="s">
        <v>20</v>
      </c>
      <c r="F1542" s="9"/>
      <c r="G1542" s="21">
        <v>22</v>
      </c>
      <c r="H1542" s="55"/>
    </row>
    <row r="1543" spans="1:8" customFormat="1" ht="15" customHeight="1" x14ac:dyDescent="0.2">
      <c r="A1543" s="65">
        <v>45979</v>
      </c>
      <c r="B1543" s="21" t="s">
        <v>1806</v>
      </c>
      <c r="C1543" s="21" t="s">
        <v>36</v>
      </c>
      <c r="D1543" s="21" t="s">
        <v>69</v>
      </c>
      <c r="E1543" s="9" t="s">
        <v>20</v>
      </c>
      <c r="F1543" s="9"/>
      <c r="G1543" s="21">
        <v>17</v>
      </c>
      <c r="H1543" s="55"/>
    </row>
    <row r="1544" spans="1:8" customFormat="1" ht="15" customHeight="1" x14ac:dyDescent="0.2">
      <c r="A1544" s="65">
        <v>45982</v>
      </c>
      <c r="B1544" s="21" t="s">
        <v>1095</v>
      </c>
      <c r="C1544" s="21" t="s">
        <v>46</v>
      </c>
      <c r="D1544" s="21" t="s">
        <v>64</v>
      </c>
      <c r="E1544" s="9" t="s">
        <v>20</v>
      </c>
      <c r="F1544" s="9"/>
      <c r="G1544" s="21">
        <v>22</v>
      </c>
      <c r="H1544" s="55"/>
    </row>
    <row r="1545" spans="1:8" customFormat="1" ht="15" customHeight="1" x14ac:dyDescent="0.2">
      <c r="A1545" s="65">
        <v>45982</v>
      </c>
      <c r="B1545" s="21" t="s">
        <v>1520</v>
      </c>
      <c r="C1545" s="21" t="s">
        <v>73</v>
      </c>
      <c r="D1545" s="21" t="s">
        <v>77</v>
      </c>
      <c r="E1545" s="9" t="s">
        <v>41</v>
      </c>
      <c r="F1545" s="9"/>
      <c r="G1545" s="21"/>
      <c r="H1545" s="55"/>
    </row>
    <row r="1546" spans="1:8" customFormat="1" ht="15" customHeight="1" x14ac:dyDescent="0.2">
      <c r="A1546" s="65">
        <v>45986</v>
      </c>
      <c r="B1546" s="21" t="s">
        <v>1495</v>
      </c>
      <c r="C1546" s="21" t="s">
        <v>49</v>
      </c>
      <c r="D1546" s="21" t="s">
        <v>77</v>
      </c>
      <c r="E1546" s="9" t="s">
        <v>41</v>
      </c>
      <c r="F1546" s="9"/>
      <c r="G1546" s="21"/>
      <c r="H1546" s="55"/>
    </row>
    <row r="1547" spans="1:8" customFormat="1" ht="15" customHeight="1" x14ac:dyDescent="0.2">
      <c r="A1547" s="65">
        <v>45987</v>
      </c>
      <c r="B1547" s="21" t="s">
        <v>1491</v>
      </c>
      <c r="C1547" s="21" t="s">
        <v>73</v>
      </c>
      <c r="D1547" s="21" t="s">
        <v>77</v>
      </c>
      <c r="E1547" s="9" t="s">
        <v>41</v>
      </c>
      <c r="F1547" s="9"/>
      <c r="G1547" s="21"/>
      <c r="H1547" s="55"/>
    </row>
    <row r="1548" spans="1:8" customFormat="1" ht="15" customHeight="1" x14ac:dyDescent="0.2">
      <c r="A1548" s="65">
        <v>45993</v>
      </c>
      <c r="B1548" s="21" t="s">
        <v>1479</v>
      </c>
      <c r="C1548" s="21" t="s">
        <v>32</v>
      </c>
      <c r="D1548" s="21" t="s">
        <v>77</v>
      </c>
      <c r="E1548" s="9" t="s">
        <v>41</v>
      </c>
      <c r="F1548" s="9"/>
      <c r="G1548" s="21"/>
      <c r="H1548" s="55"/>
    </row>
    <row r="1549" spans="1:8" customFormat="1" ht="15" customHeight="1" x14ac:dyDescent="0.2">
      <c r="A1549" s="65">
        <v>45994</v>
      </c>
      <c r="B1549" s="21" t="s">
        <v>1807</v>
      </c>
      <c r="C1549" s="21" t="s">
        <v>79</v>
      </c>
      <c r="D1549" s="21" t="s">
        <v>64</v>
      </c>
      <c r="E1549" s="9" t="s">
        <v>20</v>
      </c>
      <c r="F1549" s="9"/>
      <c r="G1549" s="21">
        <v>7</v>
      </c>
      <c r="H1549" s="55"/>
    </row>
    <row r="1550" spans="1:8" customFormat="1" ht="15" customHeight="1" x14ac:dyDescent="0.2">
      <c r="A1550" s="65">
        <v>45995</v>
      </c>
      <c r="B1550" s="21" t="s">
        <v>1484</v>
      </c>
      <c r="C1550" s="21" t="s">
        <v>73</v>
      </c>
      <c r="D1550" s="21" t="s">
        <v>77</v>
      </c>
      <c r="E1550" s="9" t="s">
        <v>41</v>
      </c>
      <c r="F1550" s="9"/>
      <c r="G1550" s="21"/>
      <c r="H1550" s="55"/>
    </row>
    <row r="1551" spans="1:8" customFormat="1" ht="15" customHeight="1" x14ac:dyDescent="0.2">
      <c r="A1551" s="65">
        <v>45995</v>
      </c>
      <c r="B1551" s="21" t="s">
        <v>1454</v>
      </c>
      <c r="C1551" s="21" t="s">
        <v>30</v>
      </c>
      <c r="D1551" s="21" t="s">
        <v>59</v>
      </c>
      <c r="E1551" s="9" t="s">
        <v>29</v>
      </c>
      <c r="F1551" s="9"/>
      <c r="G1551" s="21"/>
      <c r="H1551" s="55"/>
    </row>
    <row r="1552" spans="1:8" customFormat="1" ht="15" customHeight="1" x14ac:dyDescent="0.2">
      <c r="A1552" s="65">
        <v>45995</v>
      </c>
      <c r="B1552" s="21" t="s">
        <v>1190</v>
      </c>
      <c r="C1552" s="21" t="s">
        <v>34</v>
      </c>
      <c r="D1552" s="21" t="s">
        <v>64</v>
      </c>
      <c r="E1552" s="9" t="s">
        <v>20</v>
      </c>
      <c r="F1552" s="9"/>
      <c r="G1552" s="21">
        <v>16</v>
      </c>
      <c r="H1552" s="55"/>
    </row>
    <row r="1553" spans="1:9" customFormat="1" ht="15" customHeight="1" x14ac:dyDescent="0.2">
      <c r="A1553" s="63">
        <v>45996</v>
      </c>
      <c r="B1553" s="21" t="s">
        <v>1717</v>
      </c>
      <c r="C1553" s="21" t="s">
        <v>71</v>
      </c>
      <c r="D1553" s="21" t="s">
        <v>64</v>
      </c>
      <c r="E1553" s="9" t="s">
        <v>35</v>
      </c>
      <c r="F1553" s="9"/>
      <c r="G1553" s="21"/>
      <c r="H1553" s="21"/>
    </row>
    <row r="1554" spans="1:9" customFormat="1" ht="15" customHeight="1" x14ac:dyDescent="0.2">
      <c r="A1554" s="65">
        <v>45999</v>
      </c>
      <c r="B1554" s="21" t="s">
        <v>1785</v>
      </c>
      <c r="C1554" s="21" t="s">
        <v>32</v>
      </c>
      <c r="D1554" s="21" t="s">
        <v>77</v>
      </c>
      <c r="E1554" s="9" t="s">
        <v>41</v>
      </c>
      <c r="F1554" s="9"/>
      <c r="G1554" s="21"/>
      <c r="H1554" s="55"/>
    </row>
    <row r="1555" spans="1:9" customFormat="1" ht="15" customHeight="1" x14ac:dyDescent="0.2">
      <c r="A1555" s="65">
        <v>46000</v>
      </c>
      <c r="B1555" s="21" t="s">
        <v>1495</v>
      </c>
      <c r="C1555" s="21" t="s">
        <v>49</v>
      </c>
      <c r="D1555" s="21" t="s">
        <v>77</v>
      </c>
      <c r="E1555" s="9" t="s">
        <v>41</v>
      </c>
      <c r="F1555" s="9"/>
      <c r="G1555" s="21"/>
      <c r="H1555" s="55"/>
    </row>
    <row r="1556" spans="1:9" customFormat="1" ht="15" customHeight="1" x14ac:dyDescent="0.2">
      <c r="A1556" s="65">
        <v>46000</v>
      </c>
      <c r="B1556" s="21" t="s">
        <v>1808</v>
      </c>
      <c r="C1556" s="21" t="s">
        <v>44</v>
      </c>
      <c r="D1556" s="21" t="s">
        <v>59</v>
      </c>
      <c r="E1556" s="9" t="s">
        <v>29</v>
      </c>
      <c r="F1556" s="9"/>
      <c r="G1556" s="21"/>
      <c r="H1556" s="55"/>
    </row>
    <row r="1557" spans="1:9" customFormat="1" ht="15" customHeight="1" x14ac:dyDescent="0.2">
      <c r="A1557" s="63">
        <v>46000</v>
      </c>
      <c r="B1557" s="21" t="s">
        <v>1652</v>
      </c>
      <c r="C1557" s="21" t="s">
        <v>46</v>
      </c>
      <c r="D1557" s="21" t="s">
        <v>64</v>
      </c>
      <c r="E1557" s="9" t="s">
        <v>35</v>
      </c>
      <c r="F1557" s="9"/>
      <c r="G1557" s="21"/>
      <c r="H1557" s="21"/>
    </row>
    <row r="1558" spans="1:9" customFormat="1" ht="15" customHeight="1" x14ac:dyDescent="0.2">
      <c r="A1558" s="65">
        <v>46001</v>
      </c>
      <c r="B1558" s="21" t="s">
        <v>1175</v>
      </c>
      <c r="C1558" s="21" t="s">
        <v>79</v>
      </c>
      <c r="D1558" s="21" t="s">
        <v>64</v>
      </c>
      <c r="E1558" s="9" t="s">
        <v>20</v>
      </c>
      <c r="F1558" s="9"/>
      <c r="G1558" s="21">
        <v>19</v>
      </c>
      <c r="H1558" s="55"/>
    </row>
    <row r="1559" spans="1:9" customFormat="1" ht="15" customHeight="1" x14ac:dyDescent="0.2">
      <c r="A1559" s="65">
        <v>46001</v>
      </c>
      <c r="B1559" s="21" t="s">
        <v>1809</v>
      </c>
      <c r="C1559" s="21" t="s">
        <v>49</v>
      </c>
      <c r="D1559" s="21" t="s">
        <v>77</v>
      </c>
      <c r="E1559" s="9" t="s">
        <v>41</v>
      </c>
      <c r="F1559" s="9"/>
      <c r="G1559" s="21"/>
      <c r="H1559" s="55"/>
    </row>
    <row r="1560" spans="1:9" customFormat="1" ht="15" customHeight="1" x14ac:dyDescent="0.2">
      <c r="A1560" s="65">
        <v>46002</v>
      </c>
      <c r="B1560" s="21" t="s">
        <v>1810</v>
      </c>
      <c r="C1560" s="21" t="s">
        <v>73</v>
      </c>
      <c r="D1560" s="21" t="s">
        <v>77</v>
      </c>
      <c r="E1560" s="9" t="s">
        <v>41</v>
      </c>
      <c r="F1560" s="9"/>
      <c r="G1560" s="21"/>
      <c r="H1560" s="55"/>
    </row>
    <row r="1561" spans="1:9" customFormat="1" ht="15" customHeight="1" x14ac:dyDescent="0.2">
      <c r="A1561" s="65">
        <v>46002</v>
      </c>
      <c r="B1561" s="21" t="s">
        <v>1811</v>
      </c>
      <c r="C1561" s="21" t="s">
        <v>21</v>
      </c>
      <c r="D1561" s="21" t="s">
        <v>59</v>
      </c>
      <c r="E1561" s="9" t="s">
        <v>29</v>
      </c>
      <c r="F1561" s="9"/>
      <c r="G1561" s="21"/>
      <c r="H1561" s="55"/>
    </row>
    <row r="1562" spans="1:9" customFormat="1" ht="15" customHeight="1" x14ac:dyDescent="0.2">
      <c r="A1562" s="65">
        <v>46008</v>
      </c>
      <c r="B1562" s="21" t="s">
        <v>523</v>
      </c>
      <c r="C1562" s="21" t="s">
        <v>49</v>
      </c>
      <c r="D1562" s="21" t="s">
        <v>77</v>
      </c>
      <c r="E1562" s="9" t="s">
        <v>20</v>
      </c>
      <c r="F1562" s="9"/>
      <c r="G1562" s="21">
        <v>21</v>
      </c>
      <c r="H1562" s="55"/>
    </row>
    <row r="1563" spans="1:9" customFormat="1" ht="15" customHeight="1" x14ac:dyDescent="0.2">
      <c r="A1563" s="63">
        <v>46009</v>
      </c>
      <c r="B1563" s="21" t="s">
        <v>1427</v>
      </c>
      <c r="C1563" s="21" t="s">
        <v>66</v>
      </c>
      <c r="D1563" s="21" t="s">
        <v>64</v>
      </c>
      <c r="E1563" s="9" t="s">
        <v>20</v>
      </c>
      <c r="F1563" s="9"/>
      <c r="G1563" s="21"/>
      <c r="H1563" s="21"/>
    </row>
    <row r="1564" spans="1:9" customFormat="1" ht="15" customHeight="1" x14ac:dyDescent="0.2">
      <c r="A1564" s="65">
        <v>46010</v>
      </c>
      <c r="B1564" s="21" t="s">
        <v>1812</v>
      </c>
      <c r="C1564" s="21" t="s">
        <v>79</v>
      </c>
      <c r="D1564" s="21" t="s">
        <v>64</v>
      </c>
      <c r="E1564" s="9" t="s">
        <v>20</v>
      </c>
      <c r="F1564" s="9"/>
      <c r="G1564" s="21">
        <v>17</v>
      </c>
      <c r="H1564" s="55"/>
    </row>
    <row r="1565" spans="1:9" ht="15" customHeight="1" x14ac:dyDescent="0.2">
      <c r="A1565" s="69">
        <v>46010</v>
      </c>
      <c r="B1565" s="33" t="s">
        <v>1520</v>
      </c>
      <c r="C1565" s="33" t="s">
        <v>73</v>
      </c>
      <c r="D1565" s="33" t="s">
        <v>77</v>
      </c>
      <c r="E1565" s="13" t="s">
        <v>41</v>
      </c>
      <c r="F1565" s="33"/>
      <c r="G1565" s="33"/>
      <c r="H1565" s="72"/>
      <c r="I1565" s="54"/>
    </row>
    <row r="1566" spans="1:9" ht="15" customHeight="1" x14ac:dyDescent="0.2">
      <c r="A1566" s="69">
        <v>46014</v>
      </c>
      <c r="B1566" s="33" t="s">
        <v>1495</v>
      </c>
      <c r="C1566" s="33" t="s">
        <v>49</v>
      </c>
      <c r="D1566" s="33" t="s">
        <v>77</v>
      </c>
      <c r="E1566" s="13" t="s">
        <v>41</v>
      </c>
      <c r="F1566" s="33"/>
      <c r="G1566" s="33"/>
      <c r="H1566" s="72"/>
    </row>
    <row r="1567" spans="1:9" ht="15" customHeight="1" x14ac:dyDescent="0.2">
      <c r="A1567" s="65">
        <v>46021</v>
      </c>
      <c r="B1567" s="21" t="s">
        <v>1175</v>
      </c>
      <c r="C1567" s="21" t="s">
        <v>79</v>
      </c>
      <c r="D1567" s="21" t="s">
        <v>64</v>
      </c>
      <c r="E1567" s="9" t="s">
        <v>20</v>
      </c>
      <c r="G1567" s="21">
        <v>16</v>
      </c>
      <c r="H1567" s="55"/>
    </row>
    <row r="1568" spans="1:9" ht="15" customHeight="1" x14ac:dyDescent="0.2">
      <c r="A1568" s="69">
        <v>46022</v>
      </c>
      <c r="B1568" s="33" t="s">
        <v>1095</v>
      </c>
      <c r="C1568" s="33" t="s">
        <v>46</v>
      </c>
      <c r="D1568" s="33" t="s">
        <v>64</v>
      </c>
      <c r="E1568" s="13" t="s">
        <v>20</v>
      </c>
      <c r="F1568" s="33"/>
      <c r="G1568" s="33">
        <v>25</v>
      </c>
      <c r="H1568" s="72"/>
    </row>
  </sheetData>
  <conditionalFormatting sqref="A1335 C1335:H1335">
    <cfRule type="expression" dxfId="35" priority="29">
      <formula>$D1335="Pee Dee"</formula>
    </cfRule>
    <cfRule type="expression" dxfId="34" priority="30">
      <formula>$D1335="Midlands"</formula>
    </cfRule>
    <cfRule type="expression" dxfId="33" priority="31">
      <formula>$D1335="Lowcountry"</formula>
    </cfRule>
    <cfRule type="expression" dxfId="32" priority="32">
      <formula>$D1335="Upstate"</formula>
    </cfRule>
  </conditionalFormatting>
  <conditionalFormatting sqref="A1382 C1382:H1382">
    <cfRule type="expression" dxfId="31" priority="25">
      <formula>$D1382="Pee Dee"</formula>
    </cfRule>
    <cfRule type="expression" dxfId="30" priority="26">
      <formula>$D1382="Midlands"</formula>
    </cfRule>
    <cfRule type="expression" dxfId="29" priority="27">
      <formula>$D1382="Lowcountry"</formula>
    </cfRule>
    <cfRule type="expression" dxfId="28" priority="28">
      <formula>$D1382="Upstate"</formula>
    </cfRule>
  </conditionalFormatting>
  <conditionalFormatting sqref="A1404 C1404:H1404">
    <cfRule type="expression" dxfId="27" priority="21">
      <formula>$D1404="Pee Dee"</formula>
    </cfRule>
    <cfRule type="expression" dxfId="26" priority="22">
      <formula>$D1404="Midlands"</formula>
    </cfRule>
    <cfRule type="expression" dxfId="25" priority="23">
      <formula>$D1404="Lowcountry"</formula>
    </cfRule>
    <cfRule type="expression" dxfId="24" priority="24">
      <formula>$D1404="Upstate"</formula>
    </cfRule>
  </conditionalFormatting>
  <conditionalFormatting sqref="A1301:H1334">
    <cfRule type="expression" dxfId="23" priority="1">
      <formula>$D1301="Pee Dee"</formula>
    </cfRule>
    <cfRule type="expression" dxfId="22" priority="2">
      <formula>$D1301="Midlands"</formula>
    </cfRule>
    <cfRule type="expression" dxfId="21" priority="3">
      <formula>$D1301="Lowcountry"</formula>
    </cfRule>
    <cfRule type="expression" dxfId="20" priority="4">
      <formula>$D1301="Upstate"</formula>
    </cfRule>
  </conditionalFormatting>
  <conditionalFormatting sqref="A1336:H1381">
    <cfRule type="expression" dxfId="19" priority="9">
      <formula>$D1336="Pee Dee"</formula>
    </cfRule>
    <cfRule type="expression" dxfId="18" priority="10">
      <formula>$D1336="Midlands"</formula>
    </cfRule>
    <cfRule type="expression" dxfId="17" priority="11">
      <formula>$D1336="Lowcountry"</formula>
    </cfRule>
    <cfRule type="expression" dxfId="16" priority="12">
      <formula>$D1336="Upstate"</formula>
    </cfRule>
  </conditionalFormatting>
  <conditionalFormatting sqref="A1383:H1403">
    <cfRule type="expression" dxfId="15" priority="5">
      <formula>$D1383="Pee Dee"</formula>
    </cfRule>
    <cfRule type="expression" dxfId="14" priority="6">
      <formula>$D1383="Midlands"</formula>
    </cfRule>
    <cfRule type="expression" dxfId="13" priority="7">
      <formula>$D1383="Lowcountry"</formula>
    </cfRule>
    <cfRule type="expression" dxfId="12" priority="8">
      <formula>$D1383="Upstate"</formula>
    </cfRule>
  </conditionalFormatting>
  <conditionalFormatting sqref="A1405:H1413 A1414 C1414:H1414 A1415:H1437 A1438:A1439 C1438:H1439 A1440:H1902">
    <cfRule type="expression" dxfId="11" priority="33">
      <formula>$D1405="Pee Dee"</formula>
    </cfRule>
    <cfRule type="expression" dxfId="10" priority="34">
      <formula>$D1405="Midlands"</formula>
    </cfRule>
    <cfRule type="expression" dxfId="9" priority="35">
      <formula>$D1405="Lowcountry"</formula>
    </cfRule>
    <cfRule type="expression" dxfId="8" priority="36">
      <formula>$D1405="Upstate"</formula>
    </cfRule>
  </conditionalFormatting>
  <conditionalFormatting sqref="C861">
    <cfRule type="expression" dxfId="7" priority="49">
      <formula>$D858="Pee Dee"</formula>
    </cfRule>
    <cfRule type="expression" dxfId="6" priority="50">
      <formula>$D858="Midlands"</formula>
    </cfRule>
    <cfRule type="expression" dxfId="5" priority="51">
      <formula>$D858="Lowcountry"</formula>
    </cfRule>
    <cfRule type="expression" dxfId="4" priority="52">
      <formula>$D858="Upstate"</formula>
    </cfRule>
  </conditionalFormatting>
  <conditionalFormatting sqref="E1:H621 A1:D860 E622:K622 M622:X622 Z622:XFD622 E623:H1300 A861:B861 D861 A862:D1273 A1274 C1274:D1274 A1275:D1300">
    <cfRule type="expression" dxfId="3" priority="41">
      <formula>$D1="Pee Dee"</formula>
    </cfRule>
    <cfRule type="expression" dxfId="2" priority="42">
      <formula>$D1="Midlands"</formula>
    </cfRule>
    <cfRule type="expression" dxfId="1" priority="43">
      <formula>$D1="Lowcountry"</formula>
    </cfRule>
    <cfRule type="expression" dxfId="0" priority="44">
      <formula>$D1="Upstate"</formula>
    </cfRule>
  </conditionalFormatting>
  <dataValidations count="4">
    <dataValidation allowBlank="1" showInputMessage="1" showErrorMessage="1" sqref="F1" xr:uid="{B9C7E954-4BE9-45BA-BC77-2C70BF724DA0}"/>
    <dataValidation type="list" allowBlank="1" showInputMessage="1" showErrorMessage="1" sqref="C1:C857 C859:C1360 C1362:C1048576" xr:uid="{02DFDE77-D9BA-4DEC-96F9-4B7B6B2FC858}">
      <formula1>CountyList</formula1>
    </dataValidation>
    <dataValidation type="list" allowBlank="1" showInputMessage="1" showErrorMessage="1" sqref="E1:E1360 E1362:E1048576" xr:uid="{DF9F4EFB-6730-4B02-8C0E-E809D2DEB0E1}">
      <formula1>MobileProviderList</formula1>
    </dataValidation>
    <dataValidation type="list" allowBlank="1" showInputMessage="1" showErrorMessage="1" sqref="F2:F1360 F1362:F1048576" xr:uid="{FCB81C15-8B57-42A0-8FAA-23A7026D1142}">
      <formula1>"yes, no"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065E-A1E3-4C6A-9125-A2C9356A5E75}">
  <sheetPr codeName="Sheet5">
    <tabColor rgb="FFD583DE"/>
  </sheetPr>
  <dimension ref="A2:F51"/>
  <sheetViews>
    <sheetView topLeftCell="A8" workbookViewId="0">
      <selection activeCell="D23" sqref="D23"/>
    </sheetView>
  </sheetViews>
  <sheetFormatPr baseColWidth="10" defaultColWidth="8.83203125" defaultRowHeight="15" x14ac:dyDescent="0.2"/>
  <cols>
    <col min="1" max="1" width="24.83203125" bestFit="1" customWidth="1"/>
    <col min="2" max="2" width="11.6640625" bestFit="1" customWidth="1"/>
    <col min="3" max="3" width="9.5" bestFit="1" customWidth="1"/>
    <col min="4" max="4" width="8.5" bestFit="1" customWidth="1"/>
    <col min="5" max="5" width="8.1640625" bestFit="1" customWidth="1"/>
    <col min="6" max="6" width="11.6640625" bestFit="1" customWidth="1"/>
    <col min="7" max="7" width="17.83203125" bestFit="1" customWidth="1"/>
    <col min="8" max="8" width="17.5" bestFit="1" customWidth="1"/>
    <col min="9" max="9" width="14.83203125" bestFit="1" customWidth="1"/>
    <col min="10" max="10" width="12.83203125" bestFit="1" customWidth="1"/>
    <col min="11" max="11" width="20.5" bestFit="1" customWidth="1"/>
    <col min="12" max="12" width="11.6640625" bestFit="1" customWidth="1"/>
    <col min="13" max="13" width="7.33203125" bestFit="1" customWidth="1"/>
    <col min="14" max="14" width="17.5" bestFit="1" customWidth="1"/>
    <col min="15" max="15" width="45.6640625" bestFit="1" customWidth="1"/>
    <col min="16" max="16" width="14.83203125" bestFit="1" customWidth="1"/>
    <col min="17" max="17" width="12.83203125" bestFit="1" customWidth="1"/>
    <col min="18" max="18" width="20.5" bestFit="1" customWidth="1"/>
    <col min="19" max="19" width="21.1640625" bestFit="1" customWidth="1"/>
    <col min="20" max="20" width="7.5" bestFit="1" customWidth="1"/>
    <col min="21" max="21" width="11.6640625" bestFit="1" customWidth="1"/>
  </cols>
  <sheetData>
    <row r="2" spans="1:6" x14ac:dyDescent="0.2">
      <c r="A2" s="28" t="s">
        <v>1813</v>
      </c>
      <c r="B2" s="28" t="s">
        <v>1090</v>
      </c>
    </row>
    <row r="3" spans="1:6" x14ac:dyDescent="0.2">
      <c r="A3" s="28" t="s">
        <v>1088</v>
      </c>
      <c r="B3" t="s">
        <v>59</v>
      </c>
      <c r="C3" t="s">
        <v>64</v>
      </c>
      <c r="D3" t="s">
        <v>69</v>
      </c>
      <c r="E3" t="s">
        <v>77</v>
      </c>
      <c r="F3" t="s">
        <v>1814</v>
      </c>
    </row>
    <row r="4" spans="1:6" x14ac:dyDescent="0.2">
      <c r="A4" s="29">
        <v>45631</v>
      </c>
      <c r="C4">
        <v>12</v>
      </c>
      <c r="F4">
        <v>12</v>
      </c>
    </row>
    <row r="5" spans="1:6" x14ac:dyDescent="0.2">
      <c r="A5" s="29">
        <v>45632</v>
      </c>
      <c r="C5">
        <v>17</v>
      </c>
      <c r="F5">
        <v>17</v>
      </c>
    </row>
    <row r="6" spans="1:6" x14ac:dyDescent="0.2">
      <c r="A6" s="29">
        <v>45635</v>
      </c>
      <c r="E6">
        <v>4</v>
      </c>
      <c r="F6">
        <v>4</v>
      </c>
    </row>
    <row r="7" spans="1:6" x14ac:dyDescent="0.2">
      <c r="A7" s="29">
        <v>45636</v>
      </c>
      <c r="E7">
        <v>11</v>
      </c>
      <c r="F7">
        <v>11</v>
      </c>
    </row>
    <row r="8" spans="1:6" x14ac:dyDescent="0.2">
      <c r="A8" s="29">
        <v>45637</v>
      </c>
      <c r="E8">
        <v>2</v>
      </c>
      <c r="F8">
        <v>2</v>
      </c>
    </row>
    <row r="9" spans="1:6" x14ac:dyDescent="0.2">
      <c r="A9" s="29">
        <v>45638</v>
      </c>
      <c r="E9">
        <v>4</v>
      </c>
      <c r="F9">
        <v>4</v>
      </c>
    </row>
    <row r="10" spans="1:6" x14ac:dyDescent="0.2">
      <c r="A10" s="29">
        <v>45639</v>
      </c>
      <c r="C10">
        <v>16</v>
      </c>
      <c r="F10">
        <v>16</v>
      </c>
    </row>
    <row r="11" spans="1:6" x14ac:dyDescent="0.2">
      <c r="A11" s="29">
        <v>45643</v>
      </c>
      <c r="E11">
        <v>3</v>
      </c>
      <c r="F11">
        <v>3</v>
      </c>
    </row>
    <row r="12" spans="1:6" x14ac:dyDescent="0.2">
      <c r="A12" s="29">
        <v>45644</v>
      </c>
      <c r="E12">
        <v>4</v>
      </c>
      <c r="F12">
        <v>4</v>
      </c>
    </row>
    <row r="13" spans="1:6" x14ac:dyDescent="0.2">
      <c r="A13" s="29">
        <v>45645</v>
      </c>
      <c r="D13">
        <v>18</v>
      </c>
      <c r="E13">
        <v>9</v>
      </c>
      <c r="F13">
        <v>27</v>
      </c>
    </row>
    <row r="14" spans="1:6" x14ac:dyDescent="0.2">
      <c r="A14" s="29">
        <v>45646</v>
      </c>
      <c r="B14">
        <v>3</v>
      </c>
      <c r="D14">
        <v>318</v>
      </c>
      <c r="E14">
        <v>13</v>
      </c>
      <c r="F14">
        <v>334</v>
      </c>
    </row>
    <row r="15" spans="1:6" x14ac:dyDescent="0.2">
      <c r="A15" s="29">
        <v>45649</v>
      </c>
      <c r="C15">
        <v>12</v>
      </c>
      <c r="F15">
        <v>12</v>
      </c>
    </row>
    <row r="16" spans="1:6" x14ac:dyDescent="0.2">
      <c r="A16" s="29">
        <v>45652</v>
      </c>
      <c r="D16">
        <v>15</v>
      </c>
      <c r="F16">
        <v>15</v>
      </c>
    </row>
    <row r="17" spans="1:6" x14ac:dyDescent="0.2">
      <c r="A17" s="29">
        <v>45656</v>
      </c>
      <c r="C17">
        <v>27</v>
      </c>
      <c r="F17">
        <v>27</v>
      </c>
    </row>
    <row r="18" spans="1:6" x14ac:dyDescent="0.2">
      <c r="A18" s="29">
        <v>45657</v>
      </c>
      <c r="C18">
        <v>23</v>
      </c>
      <c r="D18">
        <v>10</v>
      </c>
      <c r="F18">
        <v>33</v>
      </c>
    </row>
    <row r="19" spans="1:6" x14ac:dyDescent="0.2">
      <c r="A19" t="s">
        <v>1814</v>
      </c>
      <c r="B19">
        <v>3</v>
      </c>
      <c r="C19">
        <v>107</v>
      </c>
      <c r="D19">
        <v>361</v>
      </c>
      <c r="E19">
        <v>50</v>
      </c>
      <c r="F19">
        <v>521</v>
      </c>
    </row>
    <row r="30" spans="1:6" x14ac:dyDescent="0.2">
      <c r="A30" s="28" t="s">
        <v>1815</v>
      </c>
      <c r="B30" s="28" t="s">
        <v>1090</v>
      </c>
    </row>
    <row r="31" spans="1:6" x14ac:dyDescent="0.2">
      <c r="A31" s="28" t="s">
        <v>1088</v>
      </c>
      <c r="B31" t="s">
        <v>59</v>
      </c>
      <c r="C31" t="s">
        <v>64</v>
      </c>
      <c r="D31" t="s">
        <v>69</v>
      </c>
      <c r="E31" t="s">
        <v>77</v>
      </c>
      <c r="F31" t="s">
        <v>1814</v>
      </c>
    </row>
    <row r="32" spans="1:6" x14ac:dyDescent="0.2">
      <c r="A32" s="29">
        <v>45628</v>
      </c>
    </row>
    <row r="33" spans="1:1" x14ac:dyDescent="0.2">
      <c r="A33" s="29">
        <v>45629</v>
      </c>
    </row>
    <row r="34" spans="1:1" x14ac:dyDescent="0.2">
      <c r="A34" s="29">
        <v>45630</v>
      </c>
    </row>
    <row r="35" spans="1:1" x14ac:dyDescent="0.2">
      <c r="A35" s="29">
        <v>45631</v>
      </c>
    </row>
    <row r="36" spans="1:1" x14ac:dyDescent="0.2">
      <c r="A36" s="29">
        <v>45632</v>
      </c>
    </row>
    <row r="37" spans="1:1" x14ac:dyDescent="0.2">
      <c r="A37" s="29">
        <v>45635</v>
      </c>
    </row>
    <row r="38" spans="1:1" x14ac:dyDescent="0.2">
      <c r="A38" s="29">
        <v>45636</v>
      </c>
    </row>
    <row r="39" spans="1:1" x14ac:dyDescent="0.2">
      <c r="A39" s="29">
        <v>45637</v>
      </c>
    </row>
    <row r="40" spans="1:1" x14ac:dyDescent="0.2">
      <c r="A40" s="29">
        <v>45638</v>
      </c>
    </row>
    <row r="41" spans="1:1" x14ac:dyDescent="0.2">
      <c r="A41" s="29">
        <v>45639</v>
      </c>
    </row>
    <row r="42" spans="1:1" x14ac:dyDescent="0.2">
      <c r="A42" s="29">
        <v>45643</v>
      </c>
    </row>
    <row r="43" spans="1:1" x14ac:dyDescent="0.2">
      <c r="A43" s="29">
        <v>45644</v>
      </c>
    </row>
    <row r="44" spans="1:1" x14ac:dyDescent="0.2">
      <c r="A44" s="29">
        <v>45645</v>
      </c>
    </row>
    <row r="45" spans="1:1" x14ac:dyDescent="0.2">
      <c r="A45" s="29">
        <v>45646</v>
      </c>
    </row>
    <row r="46" spans="1:1" x14ac:dyDescent="0.2">
      <c r="A46" s="29">
        <v>45649</v>
      </c>
    </row>
    <row r="47" spans="1:1" x14ac:dyDescent="0.2">
      <c r="A47" s="29">
        <v>45652</v>
      </c>
    </row>
    <row r="48" spans="1:1" x14ac:dyDescent="0.2">
      <c r="A48" s="29">
        <v>45653</v>
      </c>
    </row>
    <row r="49" spans="1:1" x14ac:dyDescent="0.2">
      <c r="A49" s="29">
        <v>45656</v>
      </c>
    </row>
    <row r="50" spans="1:1" x14ac:dyDescent="0.2">
      <c r="A50" s="29">
        <v>45657</v>
      </c>
    </row>
    <row r="51" spans="1:1" x14ac:dyDescent="0.2">
      <c r="A51" t="s">
        <v>1814</v>
      </c>
    </row>
  </sheetData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36a64a-ab87-4769-a04e-6f1d39b70fb1">
      <Terms xmlns="http://schemas.microsoft.com/office/infopath/2007/PartnerControls"/>
    </lcf76f155ced4ddcb4097134ff3c332f>
    <TaxCatchAll xmlns="66efd6ef-3e1d-4ce2-9419-bcfa57da1df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6EC200C939F44095871EA67BA8ED7E" ma:contentTypeVersion="14" ma:contentTypeDescription="Create a new document." ma:contentTypeScope="" ma:versionID="40f7c50d71c18bd6f19bc2fd07194732">
  <xsd:schema xmlns:xsd="http://www.w3.org/2001/XMLSchema" xmlns:xs="http://www.w3.org/2001/XMLSchema" xmlns:p="http://schemas.microsoft.com/office/2006/metadata/properties" xmlns:ns2="3536a64a-ab87-4769-a04e-6f1d39b70fb1" xmlns:ns3="66efd6ef-3e1d-4ce2-9419-bcfa57da1dfd" targetNamespace="http://schemas.microsoft.com/office/2006/metadata/properties" ma:root="true" ma:fieldsID="48086bc5cc8f3f04532bd68961edc9d7" ns2:_="" ns3:_="">
    <xsd:import namespace="3536a64a-ab87-4769-a04e-6f1d39b70fb1"/>
    <xsd:import namespace="66efd6ef-3e1d-4ce2-9419-bcfa57da1d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6a64a-ab87-4769-a04e-6f1d39b70f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b12bb8a-e8fb-479d-bf4c-54ca60cd30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fd6ef-3e1d-4ce2-9419-bcfa57da1df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3770ef-164e-420f-84cf-5f59cb9636b7}" ma:internalName="TaxCatchAll" ma:showField="CatchAllData" ma:web="66efd6ef-3e1d-4ce2-9419-bcfa57da1d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FAE38A-F3EB-44DA-8496-8EB09F99F4B0}">
  <ds:schemaRefs>
    <ds:schemaRef ds:uri="http://schemas.microsoft.com/office/2006/metadata/properties"/>
    <ds:schemaRef ds:uri="http://schemas.microsoft.com/office/infopath/2007/PartnerControls"/>
    <ds:schemaRef ds:uri="3536a64a-ab87-4769-a04e-6f1d39b70fb1"/>
    <ds:schemaRef ds:uri="66efd6ef-3e1d-4ce2-9419-bcfa57da1dfd"/>
  </ds:schemaRefs>
</ds:datastoreItem>
</file>

<file path=customXml/itemProps2.xml><?xml version="1.0" encoding="utf-8"?>
<ds:datastoreItem xmlns:ds="http://schemas.openxmlformats.org/officeDocument/2006/customXml" ds:itemID="{07BB8E65-7DCC-464B-BD71-89DFE0DA4A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6a64a-ab87-4769-a04e-6f1d39b70fb1"/>
    <ds:schemaRef ds:uri="66efd6ef-3e1d-4ce2-9419-bcfa57da1d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A8EFE2-FD36-4763-B389-DDD562E868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Support Fn</vt:lpstr>
      <vt:lpstr>Enrollment Sites In Process</vt:lpstr>
      <vt:lpstr>Compare to Kris Sheet</vt:lpstr>
      <vt:lpstr>Mobile Van Events</vt:lpstr>
      <vt:lpstr>Mobile Van Numbers</vt:lpstr>
      <vt:lpstr>CountyList</vt:lpstr>
      <vt:lpstr>MobileProviderList</vt:lpstr>
      <vt:lpstr>OutreachTypes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gptexcel Template</dc:title>
  <dc:subject/>
  <dc:creator/>
  <cp:keywords/>
  <dc:description>Generated by gptexcel.com</dc:description>
  <cp:lastModifiedBy/>
  <cp:revision/>
  <dcterms:created xsi:type="dcterms:W3CDTF">2024-10-11T19:59:26Z</dcterms:created>
  <dcterms:modified xsi:type="dcterms:W3CDTF">2026-04-14T19:59:42Z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0x0101007B6EC200C939F44095871EA67BA8ED7E</vt:lpwstr>
  </property>
  <property fmtid="{D5CDD505-2E9C-101B-9397-08002B2CF9AE}" pid="4" name="MSIP_Label_788163c0-1f29-4779-85fa-82ae5329f632_Enabled">
    <vt:lpwstr>True</vt:lpwstr>
  </property>
  <property fmtid="{D5CDD505-2E9C-101B-9397-08002B2CF9AE}" pid="5" name="MSIP_Label_788163c0-1f29-4779-85fa-82ae5329f632_SiteId">
    <vt:lpwstr>3326c488-7e33-421b-8f59-09a39c26bbaa</vt:lpwstr>
  </property>
  <property fmtid="{D5CDD505-2E9C-101B-9397-08002B2CF9AE}" pid="6" name="MSIP_Label_788163c0-1f29-4779-85fa-82ae5329f632_SetDate">
    <vt:lpwstr>2025-12-22T18:14:15Z</vt:lpwstr>
  </property>
  <property fmtid="{D5CDD505-2E9C-101B-9397-08002B2CF9AE}" pid="7" name="MSIP_Label_788163c0-1f29-4779-85fa-82ae5329f632_Name">
    <vt:lpwstr>Restricted</vt:lpwstr>
  </property>
  <property fmtid="{D5CDD505-2E9C-101B-9397-08002B2CF9AE}" pid="8" name="MSIP_Label_788163c0-1f29-4779-85fa-82ae5329f632_ActionId">
    <vt:lpwstr>cdcf48d7-521b-4408-9a1e-b328b8544492</vt:lpwstr>
  </property>
  <property fmtid="{D5CDD505-2E9C-101B-9397-08002B2CF9AE}" pid="9" name="MSIP_Label_788163c0-1f29-4779-85fa-82ae5329f632_Removed">
    <vt:lpwstr>False</vt:lpwstr>
  </property>
  <property fmtid="{D5CDD505-2E9C-101B-9397-08002B2CF9AE}" pid="10" name="MSIP_Label_788163c0-1f29-4779-85fa-82ae5329f632_Extended_MSFT_Method">
    <vt:lpwstr>Standard</vt:lpwstr>
  </property>
  <property fmtid="{D5CDD505-2E9C-101B-9397-08002B2CF9AE}" pid="11" name="Sensitivity">
    <vt:lpwstr>Restricted</vt:lpwstr>
  </property>
</Properties>
</file>