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Y:\RFGAs\2025-2028\Posting Docs\"/>
    </mc:Choice>
  </mc:AlternateContent>
  <xr:revisionPtr revIDLastSave="0" documentId="13_ncr:1_{27F9372F-52F8-42D9-8E3D-2E2568023993}" xr6:coauthVersionLast="47" xr6:coauthVersionMax="47" xr10:uidLastSave="{00000000-0000-0000-0000-000000000000}"/>
  <bookViews>
    <workbookView xWindow="1305" yWindow="-13620" windowWidth="24240" windowHeight="13140" activeTab="2" xr2:uid="{00000000-000D-0000-FFFF-FFFF00000000}"/>
  </bookViews>
  <sheets>
    <sheet name="Instructions" sheetId="3" r:id="rId1"/>
    <sheet name="Example" sheetId="4" r:id="rId2"/>
    <sheet name="All RWB Funds Templat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 i="4" l="1"/>
  <c r="K53" i="4"/>
  <c r="I53" i="4"/>
  <c r="G53" i="4"/>
  <c r="M50" i="4"/>
  <c r="G50" i="4"/>
  <c r="K40" i="4"/>
  <c r="N38" i="4"/>
  <c r="N37" i="4"/>
  <c r="J38" i="4"/>
  <c r="H37" i="4"/>
  <c r="F37" i="4"/>
  <c r="K34" i="4"/>
  <c r="I34" i="4"/>
  <c r="G34" i="4"/>
  <c r="N33" i="4"/>
  <c r="N32" i="4"/>
  <c r="J33" i="4"/>
  <c r="H33" i="4"/>
  <c r="M31" i="4"/>
  <c r="K31" i="4"/>
  <c r="I31" i="4"/>
  <c r="G31" i="4"/>
  <c r="E31" i="4"/>
  <c r="M21" i="4"/>
  <c r="G21" i="4"/>
  <c r="M12" i="4"/>
  <c r="K12" i="4"/>
  <c r="I12" i="4"/>
  <c r="G12" i="4"/>
  <c r="M71" i="4"/>
  <c r="M70" i="4"/>
  <c r="K71" i="4"/>
  <c r="K70" i="4"/>
  <c r="I71" i="4"/>
  <c r="I70" i="4"/>
  <c r="G71" i="4"/>
  <c r="G70" i="4"/>
  <c r="E71" i="4"/>
  <c r="E70" i="4"/>
  <c r="D70" i="4"/>
  <c r="D60" i="4"/>
  <c r="M91" i="4"/>
  <c r="M90" i="4"/>
  <c r="M89" i="4"/>
  <c r="G91" i="4"/>
  <c r="G90" i="4"/>
  <c r="G89" i="4"/>
  <c r="E91" i="4"/>
  <c r="M87" i="4"/>
  <c r="M86" i="4"/>
  <c r="G87" i="4"/>
  <c r="G86" i="4"/>
  <c r="M84" i="4"/>
  <c r="M83" i="4"/>
  <c r="M82" i="4"/>
  <c r="M81" i="4"/>
  <c r="K84" i="4"/>
  <c r="K83" i="4"/>
  <c r="K82" i="4"/>
  <c r="K81" i="4"/>
  <c r="I84" i="4"/>
  <c r="I83" i="4"/>
  <c r="I82" i="4"/>
  <c r="I81" i="4"/>
  <c r="G84" i="4"/>
  <c r="G83" i="4"/>
  <c r="G82" i="4"/>
  <c r="G81" i="4"/>
  <c r="E84" i="4"/>
  <c r="E83" i="4"/>
  <c r="E82" i="4"/>
  <c r="E81" i="4"/>
  <c r="D84" i="4"/>
  <c r="D83" i="4"/>
  <c r="D81" i="4"/>
  <c r="M79" i="4"/>
  <c r="K79" i="4"/>
  <c r="I79" i="4"/>
  <c r="G79" i="4"/>
  <c r="E79" i="4"/>
  <c r="D79" i="4"/>
  <c r="M77" i="4"/>
  <c r="M76" i="4"/>
  <c r="M75" i="4"/>
  <c r="M74" i="4"/>
  <c r="M73" i="4"/>
  <c r="K77" i="4"/>
  <c r="K76" i="4"/>
  <c r="K75" i="4"/>
  <c r="K74" i="4"/>
  <c r="K73" i="4"/>
  <c r="I77" i="4"/>
  <c r="I76" i="4"/>
  <c r="I75" i="4"/>
  <c r="I74" i="4"/>
  <c r="I73" i="4"/>
  <c r="G77" i="4"/>
  <c r="G76" i="4"/>
  <c r="G75" i="4"/>
  <c r="G74" i="4"/>
  <c r="G73" i="4"/>
  <c r="E77" i="4"/>
  <c r="E76" i="4"/>
  <c r="E75" i="4"/>
  <c r="E74" i="4"/>
  <c r="E73" i="4"/>
  <c r="D73" i="4"/>
  <c r="D71" i="4"/>
  <c r="M67" i="4"/>
  <c r="M65" i="4"/>
  <c r="M62" i="4"/>
  <c r="M60" i="4"/>
  <c r="K68" i="4"/>
  <c r="K66" i="4"/>
  <c r="K65" i="4"/>
  <c r="K63" i="4"/>
  <c r="K61" i="4"/>
  <c r="K60" i="4"/>
  <c r="I65" i="4"/>
  <c r="I60" i="4"/>
  <c r="G67" i="4"/>
  <c r="G65" i="4"/>
  <c r="G62" i="4"/>
  <c r="G60" i="4"/>
  <c r="E68" i="4"/>
  <c r="E63" i="4"/>
  <c r="D63" i="4"/>
  <c r="D56" i="4"/>
  <c r="D91" i="4" s="1"/>
  <c r="D49" i="4"/>
  <c r="D30" i="4"/>
  <c r="D29" i="4"/>
  <c r="D75" i="4" s="1"/>
  <c r="D28" i="4"/>
  <c r="D74" i="4" s="1"/>
  <c r="Q48" i="4"/>
  <c r="O48" i="4"/>
  <c r="L48" i="4" s="1"/>
  <c r="Q47" i="4"/>
  <c r="O47" i="4"/>
  <c r="P47" i="4" s="1"/>
  <c r="Q29" i="4"/>
  <c r="O29" i="4"/>
  <c r="L29" i="4" s="1"/>
  <c r="Q28" i="4"/>
  <c r="O28" i="4"/>
  <c r="Q33" i="4"/>
  <c r="O33" i="4"/>
  <c r="P33" i="4" s="1"/>
  <c r="Q32" i="4"/>
  <c r="Q31" i="4" s="1"/>
  <c r="O32" i="4"/>
  <c r="J32" i="4" s="1"/>
  <c r="D20" i="4"/>
  <c r="O16" i="4"/>
  <c r="N16" i="4" s="1"/>
  <c r="Q16" i="4"/>
  <c r="O17" i="4"/>
  <c r="J17" i="4" s="1"/>
  <c r="Q17" i="4"/>
  <c r="O37" i="4"/>
  <c r="J37" i="4" s="1"/>
  <c r="Q37" i="4"/>
  <c r="O38" i="4"/>
  <c r="H38" i="4" s="1"/>
  <c r="Q38" i="4"/>
  <c r="O39" i="4"/>
  <c r="P39" i="4" s="1"/>
  <c r="Q39" i="4"/>
  <c r="D35" i="4"/>
  <c r="G35" i="4" s="1"/>
  <c r="G36" i="4" s="1"/>
  <c r="G66" i="4" s="1"/>
  <c r="D22" i="4"/>
  <c r="I22" i="4" s="1"/>
  <c r="D38" i="4"/>
  <c r="D77" i="4" s="1"/>
  <c r="D32" i="4"/>
  <c r="D76" i="4" s="1"/>
  <c r="H31" i="4" l="1"/>
  <c r="N31" i="4"/>
  <c r="I21" i="4"/>
  <c r="F32" i="4"/>
  <c r="F33" i="4"/>
  <c r="L32" i="4"/>
  <c r="L37" i="4"/>
  <c r="N39" i="4"/>
  <c r="F38" i="4"/>
  <c r="L33" i="4"/>
  <c r="L38" i="4"/>
  <c r="H39" i="4"/>
  <c r="H32" i="4"/>
  <c r="L39" i="4"/>
  <c r="O31" i="4"/>
  <c r="J39" i="4"/>
  <c r="F39" i="4"/>
  <c r="Q91" i="4"/>
  <c r="D61" i="4"/>
  <c r="Q82" i="4"/>
  <c r="N29" i="4"/>
  <c r="O84" i="4"/>
  <c r="L84" i="4" s="1"/>
  <c r="O91" i="4"/>
  <c r="N48" i="4"/>
  <c r="O83" i="4"/>
  <c r="H83" i="4" s="1"/>
  <c r="O81" i="4"/>
  <c r="L81" i="4" s="1"/>
  <c r="D82" i="4"/>
  <c r="O77" i="4"/>
  <c r="J77" i="4" s="1"/>
  <c r="O82" i="4"/>
  <c r="J82" i="4" s="1"/>
  <c r="Q83" i="4"/>
  <c r="O71" i="4"/>
  <c r="H71" i="4" s="1"/>
  <c r="Q79" i="4"/>
  <c r="O73" i="4"/>
  <c r="Q84" i="4"/>
  <c r="Q74" i="4"/>
  <c r="Q81" i="4"/>
  <c r="O75" i="4"/>
  <c r="J75" i="4" s="1"/>
  <c r="O79" i="4"/>
  <c r="F79" i="4" s="1"/>
  <c r="Q73" i="4"/>
  <c r="Q75" i="4"/>
  <c r="Q77" i="4"/>
  <c r="O76" i="4"/>
  <c r="F76" i="4" s="1"/>
  <c r="O74" i="4"/>
  <c r="J74" i="4" s="1"/>
  <c r="Q71" i="4"/>
  <c r="Q76" i="4"/>
  <c r="I23" i="4"/>
  <c r="I66" i="4" s="1"/>
  <c r="I61" i="4"/>
  <c r="G61" i="4"/>
  <c r="H47" i="4"/>
  <c r="P28" i="4"/>
  <c r="J47" i="4"/>
  <c r="N47" i="4"/>
  <c r="R47" i="4"/>
  <c r="L47" i="4"/>
  <c r="R48" i="4"/>
  <c r="R28" i="4"/>
  <c r="H28" i="4"/>
  <c r="F48" i="4"/>
  <c r="P48" i="4"/>
  <c r="J28" i="4"/>
  <c r="H48" i="4"/>
  <c r="L28" i="4"/>
  <c r="R29" i="4"/>
  <c r="J48" i="4"/>
  <c r="N28" i="4"/>
  <c r="F47" i="4"/>
  <c r="F29" i="4"/>
  <c r="P29" i="4"/>
  <c r="H29" i="4"/>
  <c r="J29" i="4"/>
  <c r="F28" i="4"/>
  <c r="P16" i="4"/>
  <c r="R32" i="4"/>
  <c r="R33" i="4"/>
  <c r="L16" i="4"/>
  <c r="J16" i="4"/>
  <c r="P32" i="4"/>
  <c r="R16" i="4"/>
  <c r="H16" i="4"/>
  <c r="F16" i="4"/>
  <c r="F17" i="4"/>
  <c r="P38" i="4"/>
  <c r="R17" i="4"/>
  <c r="P17" i="4"/>
  <c r="H17" i="4"/>
  <c r="N17" i="4"/>
  <c r="L17" i="4"/>
  <c r="R37" i="4"/>
  <c r="P37" i="4"/>
  <c r="R39" i="4"/>
  <c r="R38" i="4"/>
  <c r="D36" i="4"/>
  <c r="E35" i="4"/>
  <c r="M35" i="4"/>
  <c r="J31" i="4" l="1"/>
  <c r="L31" i="4"/>
  <c r="F31" i="4"/>
  <c r="M61" i="4"/>
  <c r="N35" i="4"/>
  <c r="M34" i="4"/>
  <c r="R91" i="4"/>
  <c r="R84" i="4"/>
  <c r="J79" i="4"/>
  <c r="N75" i="4"/>
  <c r="F77" i="4"/>
  <c r="H77" i="4"/>
  <c r="N91" i="4"/>
  <c r="H74" i="4"/>
  <c r="N74" i="4"/>
  <c r="H91" i="4"/>
  <c r="L82" i="4"/>
  <c r="J76" i="4"/>
  <c r="H82" i="4"/>
  <c r="P83" i="4"/>
  <c r="L83" i="4"/>
  <c r="J84" i="4"/>
  <c r="P81" i="4"/>
  <c r="N81" i="4"/>
  <c r="F81" i="4"/>
  <c r="P75" i="4"/>
  <c r="F75" i="4"/>
  <c r="L75" i="4"/>
  <c r="R83" i="4"/>
  <c r="J81" i="4"/>
  <c r="H76" i="4"/>
  <c r="H75" i="4"/>
  <c r="N79" i="4"/>
  <c r="P84" i="4"/>
  <c r="N83" i="4"/>
  <c r="F84" i="4"/>
  <c r="H81" i="4"/>
  <c r="P74" i="4"/>
  <c r="F74" i="4"/>
  <c r="P82" i="4"/>
  <c r="N82" i="4"/>
  <c r="F82" i="4"/>
  <c r="J83" i="4"/>
  <c r="N77" i="4"/>
  <c r="N84" i="4"/>
  <c r="P79" i="4"/>
  <c r="H79" i="4"/>
  <c r="P76" i="4"/>
  <c r="L76" i="4"/>
  <c r="P77" i="4"/>
  <c r="L77" i="4"/>
  <c r="P91" i="4"/>
  <c r="F91" i="4"/>
  <c r="L91" i="4"/>
  <c r="J91" i="4"/>
  <c r="F83" i="4"/>
  <c r="N76" i="4"/>
  <c r="L74" i="4"/>
  <c r="H84" i="4"/>
  <c r="L79" i="4"/>
  <c r="N71" i="4"/>
  <c r="P71" i="4"/>
  <c r="F71" i="4"/>
  <c r="J71" i="4"/>
  <c r="L71" i="4"/>
  <c r="P73" i="4"/>
  <c r="N73" i="4"/>
  <c r="L73" i="4"/>
  <c r="H73" i="4"/>
  <c r="F73" i="4"/>
  <c r="J73" i="4"/>
  <c r="R73" i="4"/>
  <c r="R77" i="4"/>
  <c r="R75" i="4"/>
  <c r="R81" i="4"/>
  <c r="R79" i="4"/>
  <c r="R71" i="4"/>
  <c r="R82" i="4"/>
  <c r="R76" i="4"/>
  <c r="R74" i="4"/>
  <c r="R31" i="4"/>
  <c r="Q35" i="4"/>
  <c r="O35" i="4"/>
  <c r="E36" i="4"/>
  <c r="M36" i="4"/>
  <c r="M66" i="4" l="1"/>
  <c r="O34" i="4"/>
  <c r="J35" i="4"/>
  <c r="L35" i="4"/>
  <c r="H35" i="4"/>
  <c r="E34" i="4"/>
  <c r="F35" i="4"/>
  <c r="Q36" i="4"/>
  <c r="Q34" i="4" s="1"/>
  <c r="O36" i="4"/>
  <c r="N36" i="4" s="1"/>
  <c r="P35" i="4"/>
  <c r="R35" i="4"/>
  <c r="H34" i="4" l="1"/>
  <c r="L34" i="4"/>
  <c r="J34" i="4"/>
  <c r="J36" i="4"/>
  <c r="L36" i="4"/>
  <c r="H36" i="4"/>
  <c r="F34" i="4"/>
  <c r="F36" i="4"/>
  <c r="N34" i="4"/>
  <c r="P36" i="4"/>
  <c r="R36" i="4"/>
  <c r="Q56" i="4" l="1"/>
  <c r="O56" i="4"/>
  <c r="P56" i="4" s="1"/>
  <c r="D54" i="4"/>
  <c r="D51" i="4"/>
  <c r="D43" i="4"/>
  <c r="E43" i="4" s="1"/>
  <c r="D24" i="4"/>
  <c r="Q49" i="4"/>
  <c r="O49" i="4"/>
  <c r="J49" i="4" s="1"/>
  <c r="Q45" i="4"/>
  <c r="O45" i="4"/>
  <c r="N45" i="4" s="1"/>
  <c r="Q46" i="4"/>
  <c r="O46" i="4"/>
  <c r="P46" i="4" s="1"/>
  <c r="Q30" i="4"/>
  <c r="O30" i="4"/>
  <c r="L30" i="4" s="1"/>
  <c r="Q26" i="4"/>
  <c r="O26" i="4"/>
  <c r="P26" i="4" s="1"/>
  <c r="Q27" i="4"/>
  <c r="O27" i="4"/>
  <c r="H27" i="4" s="1"/>
  <c r="O15" i="4"/>
  <c r="F15" i="4" s="1"/>
  <c r="Q15" i="4"/>
  <c r="O20" i="4"/>
  <c r="P20" i="4" s="1"/>
  <c r="Q20" i="4"/>
  <c r="O18" i="4"/>
  <c r="P18" i="4" s="1"/>
  <c r="Q18" i="4"/>
  <c r="O19" i="4"/>
  <c r="N19" i="4" s="1"/>
  <c r="Q19" i="4"/>
  <c r="G41" i="4"/>
  <c r="M41" i="4"/>
  <c r="I41" i="4"/>
  <c r="E13" i="4"/>
  <c r="D42" i="4"/>
  <c r="D68" i="4" s="1"/>
  <c r="D14" i="4"/>
  <c r="M88" i="4"/>
  <c r="K88" i="4"/>
  <c r="I88" i="4"/>
  <c r="G88" i="4"/>
  <c r="M85" i="4"/>
  <c r="G85" i="4"/>
  <c r="M80" i="4"/>
  <c r="K80" i="4"/>
  <c r="I80" i="4"/>
  <c r="G80" i="4"/>
  <c r="E80" i="4"/>
  <c r="D80" i="4"/>
  <c r="M78" i="4"/>
  <c r="K78" i="4"/>
  <c r="I78" i="4"/>
  <c r="G78" i="4"/>
  <c r="E78" i="4"/>
  <c r="D78" i="4"/>
  <c r="Q72" i="4"/>
  <c r="O72" i="4"/>
  <c r="M72" i="4"/>
  <c r="K72" i="4"/>
  <c r="I72" i="4"/>
  <c r="G72" i="4"/>
  <c r="E72" i="4"/>
  <c r="D72" i="4"/>
  <c r="M69" i="4"/>
  <c r="I69" i="4"/>
  <c r="G69" i="4"/>
  <c r="D34" i="4"/>
  <c r="D31" i="4"/>
  <c r="P31" i="4" s="1"/>
  <c r="AA221" i="2"/>
  <c r="Y221" i="2"/>
  <c r="N221" i="2" s="1"/>
  <c r="AA220" i="2"/>
  <c r="Y220" i="2"/>
  <c r="X220" i="2" s="1"/>
  <c r="V220" i="2"/>
  <c r="N220" i="2"/>
  <c r="AA219" i="2"/>
  <c r="Y219" i="2"/>
  <c r="V219" i="2" s="1"/>
  <c r="P219" i="2"/>
  <c r="AA218" i="2"/>
  <c r="Y218" i="2"/>
  <c r="P218" i="2" s="1"/>
  <c r="AA217" i="2"/>
  <c r="Y217" i="2"/>
  <c r="N217" i="2" s="1"/>
  <c r="AA216" i="2"/>
  <c r="Y216" i="2"/>
  <c r="X216" i="2" s="1"/>
  <c r="AA215" i="2"/>
  <c r="Y215" i="2"/>
  <c r="V215" i="2" s="1"/>
  <c r="W214" i="2"/>
  <c r="U214" i="2"/>
  <c r="S214" i="2"/>
  <c r="Q214" i="2"/>
  <c r="O214" i="2"/>
  <c r="M214" i="2"/>
  <c r="K214" i="2"/>
  <c r="I214" i="2"/>
  <c r="G214" i="2"/>
  <c r="E214" i="2"/>
  <c r="D214" i="2"/>
  <c r="AA213" i="2"/>
  <c r="Y213" i="2"/>
  <c r="X213" i="2" s="1"/>
  <c r="AA212" i="2"/>
  <c r="Y212" i="2"/>
  <c r="X212" i="2" s="1"/>
  <c r="AA211" i="2"/>
  <c r="Y211" i="2"/>
  <c r="V211" i="2" s="1"/>
  <c r="T211" i="2"/>
  <c r="AA210" i="2"/>
  <c r="Y210" i="2"/>
  <c r="N210" i="2" s="1"/>
  <c r="AA209" i="2"/>
  <c r="Y209" i="2"/>
  <c r="V209" i="2" s="1"/>
  <c r="AA208" i="2"/>
  <c r="Y208" i="2"/>
  <c r="V208" i="2" s="1"/>
  <c r="AA207" i="2"/>
  <c r="Y207" i="2"/>
  <c r="R207" i="2" s="1"/>
  <c r="W206" i="2"/>
  <c r="U206" i="2"/>
  <c r="S206" i="2"/>
  <c r="Q206" i="2"/>
  <c r="O206" i="2"/>
  <c r="M206" i="2"/>
  <c r="K206" i="2"/>
  <c r="I206" i="2"/>
  <c r="G206" i="2"/>
  <c r="E206" i="2"/>
  <c r="D206" i="2"/>
  <c r="X219" i="2" l="1"/>
  <c r="H212" i="2"/>
  <c r="F218" i="2"/>
  <c r="AB219" i="2"/>
  <c r="R210" i="2"/>
  <c r="L212" i="2"/>
  <c r="J218" i="2"/>
  <c r="X207" i="2"/>
  <c r="T210" i="2"/>
  <c r="N212" i="2"/>
  <c r="V218" i="2"/>
  <c r="M40" i="4"/>
  <c r="G40" i="4"/>
  <c r="H215" i="2"/>
  <c r="AB221" i="2"/>
  <c r="H208" i="2"/>
  <c r="X215" i="2"/>
  <c r="X211" i="2"/>
  <c r="T216" i="2"/>
  <c r="V216" i="2"/>
  <c r="AB207" i="2"/>
  <c r="AB210" i="2"/>
  <c r="Z220" i="2"/>
  <c r="F207" i="2"/>
  <c r="H207" i="2"/>
  <c r="AB215" i="2"/>
  <c r="P217" i="2"/>
  <c r="F220" i="2"/>
  <c r="AB217" i="2"/>
  <c r="AB216" i="2"/>
  <c r="H217" i="2"/>
  <c r="P207" i="2"/>
  <c r="F216" i="2"/>
  <c r="R217" i="2"/>
  <c r="J220" i="2"/>
  <c r="AB220" i="2"/>
  <c r="T207" i="2"/>
  <c r="L216" i="2"/>
  <c r="X217" i="2"/>
  <c r="H219" i="2"/>
  <c r="L220" i="2"/>
  <c r="D62" i="4"/>
  <c r="D55" i="4"/>
  <c r="D89" i="4"/>
  <c r="J72" i="4"/>
  <c r="F72" i="4"/>
  <c r="N72" i="4"/>
  <c r="L72" i="4"/>
  <c r="H72" i="4"/>
  <c r="K51" i="4"/>
  <c r="D86" i="4"/>
  <c r="P72" i="4"/>
  <c r="R72" i="4"/>
  <c r="M42" i="4"/>
  <c r="M63" i="4"/>
  <c r="G42" i="4"/>
  <c r="G68" i="4" s="1"/>
  <c r="G63" i="4"/>
  <c r="D12" i="4"/>
  <c r="D65" i="4"/>
  <c r="Q13" i="4"/>
  <c r="E60" i="4"/>
  <c r="E24" i="4"/>
  <c r="E62" i="4" s="1"/>
  <c r="D59" i="4"/>
  <c r="I42" i="4"/>
  <c r="I68" i="4" s="1"/>
  <c r="I63" i="4"/>
  <c r="I43" i="4"/>
  <c r="O43" i="4" s="1"/>
  <c r="L43" i="4" s="1"/>
  <c r="L20" i="4"/>
  <c r="F49" i="4"/>
  <c r="J20" i="4"/>
  <c r="D44" i="4"/>
  <c r="D40" i="4" s="1"/>
  <c r="L26" i="4"/>
  <c r="H56" i="4"/>
  <c r="R27" i="4"/>
  <c r="F45" i="4"/>
  <c r="E44" i="4"/>
  <c r="E40" i="4" s="1"/>
  <c r="R46" i="4"/>
  <c r="E51" i="4"/>
  <c r="J56" i="4"/>
  <c r="I51" i="4"/>
  <c r="F26" i="4"/>
  <c r="R45" i="4"/>
  <c r="N56" i="4"/>
  <c r="H45" i="4"/>
  <c r="R19" i="4"/>
  <c r="R15" i="4"/>
  <c r="N26" i="4"/>
  <c r="L45" i="4"/>
  <c r="F19" i="4"/>
  <c r="J46" i="4"/>
  <c r="F46" i="4"/>
  <c r="N46" i="4"/>
  <c r="Q41" i="4"/>
  <c r="H20" i="4"/>
  <c r="R18" i="4"/>
  <c r="F27" i="4"/>
  <c r="H26" i="4"/>
  <c r="J30" i="4"/>
  <c r="H46" i="4"/>
  <c r="L46" i="4"/>
  <c r="O41" i="4"/>
  <c r="K24" i="4"/>
  <c r="K52" i="4"/>
  <c r="R56" i="4"/>
  <c r="H30" i="4"/>
  <c r="O13" i="4"/>
  <c r="R20" i="4"/>
  <c r="P27" i="4"/>
  <c r="P30" i="4"/>
  <c r="F30" i="4"/>
  <c r="N27" i="4"/>
  <c r="D25" i="4"/>
  <c r="E54" i="4"/>
  <c r="O80" i="4"/>
  <c r="P80" i="4" s="1"/>
  <c r="R30" i="4"/>
  <c r="L27" i="4"/>
  <c r="P45" i="4"/>
  <c r="E22" i="4"/>
  <c r="J27" i="4"/>
  <c r="N30" i="4"/>
  <c r="J45" i="4"/>
  <c r="J26" i="4"/>
  <c r="F56" i="4"/>
  <c r="L56" i="4"/>
  <c r="D52" i="4"/>
  <c r="R49" i="4"/>
  <c r="L49" i="4"/>
  <c r="H49" i="4"/>
  <c r="N49" i="4"/>
  <c r="P49" i="4"/>
  <c r="R26" i="4"/>
  <c r="J19" i="4"/>
  <c r="H19" i="4"/>
  <c r="L19" i="4"/>
  <c r="P19" i="4"/>
  <c r="P15" i="4"/>
  <c r="F20" i="4"/>
  <c r="N20" i="4"/>
  <c r="J18" i="4"/>
  <c r="L15" i="4"/>
  <c r="H15" i="4"/>
  <c r="L18" i="4"/>
  <c r="N15" i="4"/>
  <c r="D23" i="4"/>
  <c r="D66" i="4" s="1"/>
  <c r="H18" i="4"/>
  <c r="J15" i="4"/>
  <c r="N18" i="4"/>
  <c r="E14" i="4"/>
  <c r="E65" i="4" s="1"/>
  <c r="F18" i="4"/>
  <c r="P34" i="4"/>
  <c r="Q80" i="4"/>
  <c r="O78" i="4"/>
  <c r="P78" i="4" s="1"/>
  <c r="Q78" i="4"/>
  <c r="R218" i="2"/>
  <c r="P221" i="2"/>
  <c r="P211" i="2"/>
  <c r="J212" i="2"/>
  <c r="AB212" i="2"/>
  <c r="N216" i="2"/>
  <c r="T218" i="2"/>
  <c r="J219" i="2"/>
  <c r="X221" i="2"/>
  <c r="AA214" i="2"/>
  <c r="P212" i="2"/>
  <c r="L218" i="2"/>
  <c r="Z218" i="2"/>
  <c r="H221" i="2"/>
  <c r="V207" i="2"/>
  <c r="AB211" i="2"/>
  <c r="T212" i="2"/>
  <c r="P215" i="2"/>
  <c r="J216" i="2"/>
  <c r="Z216" i="2"/>
  <c r="N218" i="2"/>
  <c r="AB218" i="2"/>
  <c r="T220" i="2"/>
  <c r="J221" i="2"/>
  <c r="J215" i="2"/>
  <c r="R221" i="2"/>
  <c r="H209" i="2"/>
  <c r="V210" i="2"/>
  <c r="L215" i="2"/>
  <c r="Z215" i="2"/>
  <c r="P216" i="2"/>
  <c r="T217" i="2"/>
  <c r="H218" i="2"/>
  <c r="X218" i="2"/>
  <c r="L219" i="2"/>
  <c r="Z219" i="2"/>
  <c r="P220" i="2"/>
  <c r="T221" i="2"/>
  <c r="X209" i="2"/>
  <c r="Y214" i="2"/>
  <c r="P214" i="2" s="1"/>
  <c r="N215" i="2"/>
  <c r="R216" i="2"/>
  <c r="F217" i="2"/>
  <c r="V217" i="2"/>
  <c r="N219" i="2"/>
  <c r="R220" i="2"/>
  <c r="F221" i="2"/>
  <c r="V221" i="2"/>
  <c r="J208" i="2"/>
  <c r="AB213" i="2"/>
  <c r="R215" i="2"/>
  <c r="J217" i="2"/>
  <c r="L208" i="2"/>
  <c r="L210" i="2"/>
  <c r="H211" i="2"/>
  <c r="T215" i="2"/>
  <c r="H216" i="2"/>
  <c r="L217" i="2"/>
  <c r="Z217" i="2"/>
  <c r="T219" i="2"/>
  <c r="H220" i="2"/>
  <c r="L221" i="2"/>
  <c r="Z221" i="2"/>
  <c r="AB209" i="2"/>
  <c r="R219" i="2"/>
  <c r="X208" i="2"/>
  <c r="P210" i="2"/>
  <c r="F215" i="2"/>
  <c r="F219" i="2"/>
  <c r="Z213" i="2"/>
  <c r="Z208" i="2"/>
  <c r="R209" i="2"/>
  <c r="F210" i="2"/>
  <c r="Z210" i="2"/>
  <c r="P213" i="2"/>
  <c r="F213" i="2"/>
  <c r="J209" i="2"/>
  <c r="L209" i="2"/>
  <c r="N209" i="2"/>
  <c r="L213" i="2"/>
  <c r="P209" i="2"/>
  <c r="N213" i="2"/>
  <c r="AA206" i="2"/>
  <c r="AB208" i="2"/>
  <c r="T209" i="2"/>
  <c r="J210" i="2"/>
  <c r="Z212" i="2"/>
  <c r="T213" i="2"/>
  <c r="H213" i="2"/>
  <c r="Z209" i="2"/>
  <c r="J213" i="2"/>
  <c r="F209" i="2"/>
  <c r="V213" i="2"/>
  <c r="J207" i="2"/>
  <c r="J211" i="2"/>
  <c r="R213" i="2"/>
  <c r="N208" i="2"/>
  <c r="L207" i="2"/>
  <c r="Z207" i="2"/>
  <c r="P208" i="2"/>
  <c r="H210" i="2"/>
  <c r="X210" i="2"/>
  <c r="L211" i="2"/>
  <c r="Z211" i="2"/>
  <c r="Y206" i="2"/>
  <c r="H206" i="2" s="1"/>
  <c r="N207" i="2"/>
  <c r="R208" i="2"/>
  <c r="N211" i="2"/>
  <c r="R212" i="2"/>
  <c r="T208" i="2"/>
  <c r="F208" i="2"/>
  <c r="R211" i="2"/>
  <c r="F212" i="2"/>
  <c r="V212" i="2"/>
  <c r="F211" i="2"/>
  <c r="AA260" i="2"/>
  <c r="AA259" i="2"/>
  <c r="AA257" i="2"/>
  <c r="AA256" i="2"/>
  <c r="AA254" i="2"/>
  <c r="AA253" i="2"/>
  <c r="AA251" i="2"/>
  <c r="AA250" i="2"/>
  <c r="AA248" i="2"/>
  <c r="AA247" i="2"/>
  <c r="AA245" i="2"/>
  <c r="AA244" i="2"/>
  <c r="AA242" i="2"/>
  <c r="AA276" i="2"/>
  <c r="AA275" i="2"/>
  <c r="AA274" i="2"/>
  <c r="AA273" i="2"/>
  <c r="AA272" i="2"/>
  <c r="AA271" i="2"/>
  <c r="AA270" i="2"/>
  <c r="AA268" i="2"/>
  <c r="AA267" i="2"/>
  <c r="AA266" i="2"/>
  <c r="AA265" i="2"/>
  <c r="AA264" i="2"/>
  <c r="AA263" i="2"/>
  <c r="AA262" i="2"/>
  <c r="AA241" i="2"/>
  <c r="AA237" i="2"/>
  <c r="AA236" i="2"/>
  <c r="AA235" i="2"/>
  <c r="AA234" i="2"/>
  <c r="AA233" i="2"/>
  <c r="AA232" i="2"/>
  <c r="AA231" i="2"/>
  <c r="AA229" i="2"/>
  <c r="AA228" i="2"/>
  <c r="AA227" i="2"/>
  <c r="AA226" i="2"/>
  <c r="AA225" i="2"/>
  <c r="AA224" i="2"/>
  <c r="AA223" i="2"/>
  <c r="AA205" i="2"/>
  <c r="AA204" i="2"/>
  <c r="AA203" i="2"/>
  <c r="AA202" i="2"/>
  <c r="AA201" i="2"/>
  <c r="AA200" i="2"/>
  <c r="AA199" i="2"/>
  <c r="AA197" i="2"/>
  <c r="AA196" i="2"/>
  <c r="AA195" i="2"/>
  <c r="AA194" i="2"/>
  <c r="AA193" i="2"/>
  <c r="AA192" i="2"/>
  <c r="AA191" i="2"/>
  <c r="AA189" i="2"/>
  <c r="AA188" i="2"/>
  <c r="AA187" i="2"/>
  <c r="AA186" i="2"/>
  <c r="AA185" i="2"/>
  <c r="AA184" i="2"/>
  <c r="AA183" i="2"/>
  <c r="AA181" i="2"/>
  <c r="AA180" i="2"/>
  <c r="AA179" i="2"/>
  <c r="AA178" i="2"/>
  <c r="AA177" i="2"/>
  <c r="AA176" i="2"/>
  <c r="AA175" i="2"/>
  <c r="AA173" i="2"/>
  <c r="AA172" i="2"/>
  <c r="AA171" i="2"/>
  <c r="AA170" i="2"/>
  <c r="AA169" i="2"/>
  <c r="AA168" i="2"/>
  <c r="AA167" i="2"/>
  <c r="AA165" i="2"/>
  <c r="AA164" i="2"/>
  <c r="AA163" i="2"/>
  <c r="AA162" i="2"/>
  <c r="AA161" i="2"/>
  <c r="AA160" i="2"/>
  <c r="AA159" i="2"/>
  <c r="AA157" i="2"/>
  <c r="AA156" i="2"/>
  <c r="AA155" i="2"/>
  <c r="AA154" i="2"/>
  <c r="AA153" i="2"/>
  <c r="AA152" i="2"/>
  <c r="AA151" i="2"/>
  <c r="AA149" i="2"/>
  <c r="AA148" i="2"/>
  <c r="AA147" i="2"/>
  <c r="AA146" i="2"/>
  <c r="AA145" i="2"/>
  <c r="AA144" i="2"/>
  <c r="AA143" i="2"/>
  <c r="AA141" i="2"/>
  <c r="AA140" i="2"/>
  <c r="AA139" i="2"/>
  <c r="AA138" i="2"/>
  <c r="AA137" i="2"/>
  <c r="AA136" i="2"/>
  <c r="AA135" i="2"/>
  <c r="AA133" i="2"/>
  <c r="AA132" i="2"/>
  <c r="AA131" i="2"/>
  <c r="AA130" i="2"/>
  <c r="AA129" i="2"/>
  <c r="AA128" i="2"/>
  <c r="AA127" i="2"/>
  <c r="AA125" i="2"/>
  <c r="AA124" i="2"/>
  <c r="AA123" i="2"/>
  <c r="AA122" i="2"/>
  <c r="AA121" i="2"/>
  <c r="AA120" i="2"/>
  <c r="AA119" i="2"/>
  <c r="AA117" i="2"/>
  <c r="AA116" i="2"/>
  <c r="AA115" i="2"/>
  <c r="AA114" i="2"/>
  <c r="AA113" i="2"/>
  <c r="AA112" i="2"/>
  <c r="AA111" i="2"/>
  <c r="AA109" i="2"/>
  <c r="AA108" i="2"/>
  <c r="AA107" i="2"/>
  <c r="AA106" i="2"/>
  <c r="AA105" i="2"/>
  <c r="AA104" i="2"/>
  <c r="AA103" i="2"/>
  <c r="AA101" i="2"/>
  <c r="AA100" i="2"/>
  <c r="AA99" i="2"/>
  <c r="AA98" i="2"/>
  <c r="AA97" i="2"/>
  <c r="AA96" i="2"/>
  <c r="AA95" i="2"/>
  <c r="AA93" i="2"/>
  <c r="AA92" i="2"/>
  <c r="AA91" i="2"/>
  <c r="AA90" i="2"/>
  <c r="AA89" i="2"/>
  <c r="AA88" i="2"/>
  <c r="AA87" i="2"/>
  <c r="AA85" i="2"/>
  <c r="AA84" i="2"/>
  <c r="AA83" i="2"/>
  <c r="AA82" i="2"/>
  <c r="AA81" i="2"/>
  <c r="AA80" i="2"/>
  <c r="AA79" i="2"/>
  <c r="AA77" i="2"/>
  <c r="AA76" i="2"/>
  <c r="AA75" i="2"/>
  <c r="AA74" i="2"/>
  <c r="AA73" i="2"/>
  <c r="AA72" i="2"/>
  <c r="AA71" i="2"/>
  <c r="AA69" i="2"/>
  <c r="AA68" i="2"/>
  <c r="AA67" i="2"/>
  <c r="AA66" i="2"/>
  <c r="AA65" i="2"/>
  <c r="AA64" i="2"/>
  <c r="AA63" i="2"/>
  <c r="AA61" i="2"/>
  <c r="AA60" i="2"/>
  <c r="AA59" i="2"/>
  <c r="AA58" i="2"/>
  <c r="AA57" i="2"/>
  <c r="AA56" i="2"/>
  <c r="AA55" i="2"/>
  <c r="AA53" i="2"/>
  <c r="AA52" i="2"/>
  <c r="AA51" i="2"/>
  <c r="AA50" i="2"/>
  <c r="AA49" i="2"/>
  <c r="AA48" i="2"/>
  <c r="AA47" i="2"/>
  <c r="AA45" i="2"/>
  <c r="AA44" i="2"/>
  <c r="AA43" i="2"/>
  <c r="AA42" i="2"/>
  <c r="AA41" i="2"/>
  <c r="AA40" i="2"/>
  <c r="AA39" i="2"/>
  <c r="AA38" i="2"/>
  <c r="AA36" i="2"/>
  <c r="AA35" i="2"/>
  <c r="AA34" i="2"/>
  <c r="AA33" i="2"/>
  <c r="AA32" i="2"/>
  <c r="AA31" i="2"/>
  <c r="AA30" i="2"/>
  <c r="AA28" i="2"/>
  <c r="AA27" i="2"/>
  <c r="AA26" i="2"/>
  <c r="AA25" i="2"/>
  <c r="AA24" i="2"/>
  <c r="AA23" i="2"/>
  <c r="AA22" i="2"/>
  <c r="AA15" i="2"/>
  <c r="AA16" i="2"/>
  <c r="AA17" i="2"/>
  <c r="AA18" i="2"/>
  <c r="AA19" i="2"/>
  <c r="AA20" i="2"/>
  <c r="AA14" i="2"/>
  <c r="W269" i="2"/>
  <c r="U269" i="2"/>
  <c r="S269" i="2"/>
  <c r="Q269" i="2"/>
  <c r="O269" i="2"/>
  <c r="M269" i="2"/>
  <c r="K269" i="2"/>
  <c r="I269" i="2"/>
  <c r="G269" i="2"/>
  <c r="W261" i="2"/>
  <c r="U261" i="2"/>
  <c r="S261" i="2"/>
  <c r="Q261" i="2"/>
  <c r="O261" i="2"/>
  <c r="M261" i="2"/>
  <c r="K261" i="2"/>
  <c r="I261" i="2"/>
  <c r="G261" i="2"/>
  <c r="W258" i="2"/>
  <c r="U258" i="2"/>
  <c r="S258" i="2"/>
  <c r="Q258" i="2"/>
  <c r="O258" i="2"/>
  <c r="M258" i="2"/>
  <c r="K258" i="2"/>
  <c r="I258" i="2"/>
  <c r="G258" i="2"/>
  <c r="W255" i="2"/>
  <c r="U255" i="2"/>
  <c r="S255" i="2"/>
  <c r="Q255" i="2"/>
  <c r="O255" i="2"/>
  <c r="M255" i="2"/>
  <c r="K255" i="2"/>
  <c r="I255" i="2"/>
  <c r="G255" i="2"/>
  <c r="W252" i="2"/>
  <c r="U252" i="2"/>
  <c r="S252" i="2"/>
  <c r="Q252" i="2"/>
  <c r="O252" i="2"/>
  <c r="M252" i="2"/>
  <c r="K252" i="2"/>
  <c r="I252" i="2"/>
  <c r="G252" i="2"/>
  <c r="W249" i="2"/>
  <c r="U249" i="2"/>
  <c r="S249" i="2"/>
  <c r="Q249" i="2"/>
  <c r="O249" i="2"/>
  <c r="M249" i="2"/>
  <c r="K249" i="2"/>
  <c r="I249" i="2"/>
  <c r="G249" i="2"/>
  <c r="W246" i="2"/>
  <c r="U246" i="2"/>
  <c r="S246" i="2"/>
  <c r="Q246" i="2"/>
  <c r="O246" i="2"/>
  <c r="M246" i="2"/>
  <c r="K246" i="2"/>
  <c r="I246" i="2"/>
  <c r="G246" i="2"/>
  <c r="W243" i="2"/>
  <c r="U243" i="2"/>
  <c r="S243" i="2"/>
  <c r="Q243" i="2"/>
  <c r="O243" i="2"/>
  <c r="M243" i="2"/>
  <c r="K243" i="2"/>
  <c r="I243" i="2"/>
  <c r="G243" i="2"/>
  <c r="W240" i="2"/>
  <c r="U240" i="2"/>
  <c r="S240" i="2"/>
  <c r="Q240" i="2"/>
  <c r="O240" i="2"/>
  <c r="M240" i="2"/>
  <c r="K240" i="2"/>
  <c r="I240" i="2"/>
  <c r="G240" i="2"/>
  <c r="D269" i="2"/>
  <c r="D261" i="2"/>
  <c r="D258" i="2"/>
  <c r="D255" i="2"/>
  <c r="D252" i="2"/>
  <c r="D249" i="2"/>
  <c r="D246" i="2"/>
  <c r="D243" i="2"/>
  <c r="D240" i="2"/>
  <c r="W230" i="2"/>
  <c r="U230" i="2"/>
  <c r="U8" i="2" s="1"/>
  <c r="S230" i="2"/>
  <c r="S8" i="2" s="1"/>
  <c r="Q230" i="2"/>
  <c r="Q8" i="2" s="1"/>
  <c r="O230" i="2"/>
  <c r="O8" i="2" s="1"/>
  <c r="M230" i="2"/>
  <c r="M8" i="2" s="1"/>
  <c r="K230" i="2"/>
  <c r="K8" i="2" s="1"/>
  <c r="I230" i="2"/>
  <c r="I8" i="2" s="1"/>
  <c r="G230" i="2"/>
  <c r="G8" i="2" s="1"/>
  <c r="W222" i="2"/>
  <c r="U222" i="2"/>
  <c r="U7" i="2" s="1"/>
  <c r="S222" i="2"/>
  <c r="S7" i="2" s="1"/>
  <c r="Q222" i="2"/>
  <c r="Q7" i="2" s="1"/>
  <c r="O222" i="2"/>
  <c r="O7" i="2" s="1"/>
  <c r="M222" i="2"/>
  <c r="M7" i="2" s="1"/>
  <c r="K222" i="2"/>
  <c r="K7" i="2" s="1"/>
  <c r="I222" i="2"/>
  <c r="I7" i="2" s="1"/>
  <c r="G222" i="2"/>
  <c r="G7" i="2" s="1"/>
  <c r="W198" i="2"/>
  <c r="U198" i="2"/>
  <c r="S198" i="2"/>
  <c r="Q198" i="2"/>
  <c r="O198" i="2"/>
  <c r="M198" i="2"/>
  <c r="K198" i="2"/>
  <c r="I198" i="2"/>
  <c r="G198" i="2"/>
  <c r="W190" i="2"/>
  <c r="U190" i="2"/>
  <c r="S190" i="2"/>
  <c r="Q190" i="2"/>
  <c r="O190" i="2"/>
  <c r="M190" i="2"/>
  <c r="K190" i="2"/>
  <c r="I190" i="2"/>
  <c r="G190" i="2"/>
  <c r="W182" i="2"/>
  <c r="U182" i="2"/>
  <c r="S182" i="2"/>
  <c r="Q182" i="2"/>
  <c r="O182" i="2"/>
  <c r="M182" i="2"/>
  <c r="K182" i="2"/>
  <c r="I182" i="2"/>
  <c r="G182" i="2"/>
  <c r="W174" i="2"/>
  <c r="U174" i="2"/>
  <c r="S174" i="2"/>
  <c r="Q174" i="2"/>
  <c r="O174" i="2"/>
  <c r="M174" i="2"/>
  <c r="K174" i="2"/>
  <c r="I174" i="2"/>
  <c r="G174" i="2"/>
  <c r="W166" i="2"/>
  <c r="U166" i="2"/>
  <c r="S166" i="2"/>
  <c r="Q166" i="2"/>
  <c r="O166" i="2"/>
  <c r="M166" i="2"/>
  <c r="K166" i="2"/>
  <c r="I166" i="2"/>
  <c r="G166" i="2"/>
  <c r="W158" i="2"/>
  <c r="U158" i="2"/>
  <c r="S158" i="2"/>
  <c r="Q158" i="2"/>
  <c r="O158" i="2"/>
  <c r="M158" i="2"/>
  <c r="K158" i="2"/>
  <c r="I158" i="2"/>
  <c r="G158" i="2"/>
  <c r="W150" i="2"/>
  <c r="U150" i="2"/>
  <c r="S150" i="2"/>
  <c r="Q150" i="2"/>
  <c r="O150" i="2"/>
  <c r="M150" i="2"/>
  <c r="K150" i="2"/>
  <c r="I150" i="2"/>
  <c r="G150" i="2"/>
  <c r="W142" i="2"/>
  <c r="U142" i="2"/>
  <c r="S142" i="2"/>
  <c r="Q142" i="2"/>
  <c r="O142" i="2"/>
  <c r="M142" i="2"/>
  <c r="K142" i="2"/>
  <c r="I142" i="2"/>
  <c r="G142" i="2"/>
  <c r="W134" i="2"/>
  <c r="U134" i="2"/>
  <c r="S134" i="2"/>
  <c r="Q134" i="2"/>
  <c r="O134" i="2"/>
  <c r="M134" i="2"/>
  <c r="K134" i="2"/>
  <c r="I134" i="2"/>
  <c r="G134" i="2"/>
  <c r="W126" i="2"/>
  <c r="U126" i="2"/>
  <c r="S126" i="2"/>
  <c r="Q126" i="2"/>
  <c r="O126" i="2"/>
  <c r="M126" i="2"/>
  <c r="K126" i="2"/>
  <c r="I126" i="2"/>
  <c r="G126" i="2"/>
  <c r="W118" i="2"/>
  <c r="U118" i="2"/>
  <c r="S118" i="2"/>
  <c r="Q118" i="2"/>
  <c r="O118" i="2"/>
  <c r="M118" i="2"/>
  <c r="K118" i="2"/>
  <c r="I118" i="2"/>
  <c r="G118" i="2"/>
  <c r="W110" i="2"/>
  <c r="U110" i="2"/>
  <c r="S110" i="2"/>
  <c r="Q110" i="2"/>
  <c r="O110" i="2"/>
  <c r="M110" i="2"/>
  <c r="K110" i="2"/>
  <c r="I110" i="2"/>
  <c r="G110" i="2"/>
  <c r="W102" i="2"/>
  <c r="U102" i="2"/>
  <c r="S102" i="2"/>
  <c r="Q102" i="2"/>
  <c r="O102" i="2"/>
  <c r="M102" i="2"/>
  <c r="K102" i="2"/>
  <c r="I102" i="2"/>
  <c r="G102" i="2"/>
  <c r="W94" i="2"/>
  <c r="U94" i="2"/>
  <c r="S94" i="2"/>
  <c r="Q94" i="2"/>
  <c r="O94" i="2"/>
  <c r="M94" i="2"/>
  <c r="K94" i="2"/>
  <c r="I94" i="2"/>
  <c r="G94" i="2"/>
  <c r="W86" i="2"/>
  <c r="U86" i="2"/>
  <c r="S86" i="2"/>
  <c r="Q86" i="2"/>
  <c r="O86" i="2"/>
  <c r="M86" i="2"/>
  <c r="K86" i="2"/>
  <c r="I86" i="2"/>
  <c r="G86" i="2"/>
  <c r="W78" i="2"/>
  <c r="U78" i="2"/>
  <c r="S78" i="2"/>
  <c r="Q78" i="2"/>
  <c r="O78" i="2"/>
  <c r="M78" i="2"/>
  <c r="K78" i="2"/>
  <c r="I78" i="2"/>
  <c r="G78" i="2"/>
  <c r="W70" i="2"/>
  <c r="U70" i="2"/>
  <c r="S70" i="2"/>
  <c r="Q70" i="2"/>
  <c r="O70" i="2"/>
  <c r="M70" i="2"/>
  <c r="K70" i="2"/>
  <c r="I70" i="2"/>
  <c r="G70" i="2"/>
  <c r="W62" i="2"/>
  <c r="U62" i="2"/>
  <c r="S62" i="2"/>
  <c r="Q62" i="2"/>
  <c r="O62" i="2"/>
  <c r="M62" i="2"/>
  <c r="K62" i="2"/>
  <c r="I62" i="2"/>
  <c r="G62" i="2"/>
  <c r="W54" i="2"/>
  <c r="U54" i="2"/>
  <c r="S54" i="2"/>
  <c r="Q54" i="2"/>
  <c r="O54" i="2"/>
  <c r="M54" i="2"/>
  <c r="K54" i="2"/>
  <c r="I54" i="2"/>
  <c r="G54" i="2"/>
  <c r="W46" i="2"/>
  <c r="U46" i="2"/>
  <c r="S46" i="2"/>
  <c r="Q46" i="2"/>
  <c r="O46" i="2"/>
  <c r="M46" i="2"/>
  <c r="K46" i="2"/>
  <c r="I46" i="2"/>
  <c r="G46" i="2"/>
  <c r="W37" i="2"/>
  <c r="U37" i="2"/>
  <c r="S37" i="2"/>
  <c r="Q37" i="2"/>
  <c r="O37" i="2"/>
  <c r="M37" i="2"/>
  <c r="K37" i="2"/>
  <c r="I37" i="2"/>
  <c r="G37" i="2"/>
  <c r="W29" i="2"/>
  <c r="U29" i="2"/>
  <c r="S29" i="2"/>
  <c r="Q29" i="2"/>
  <c r="O29" i="2"/>
  <c r="M29" i="2"/>
  <c r="K29" i="2"/>
  <c r="I29" i="2"/>
  <c r="G29" i="2"/>
  <c r="W21" i="2"/>
  <c r="U21" i="2"/>
  <c r="S21" i="2"/>
  <c r="Q21" i="2"/>
  <c r="O21" i="2"/>
  <c r="M21" i="2"/>
  <c r="K21" i="2"/>
  <c r="I21" i="2"/>
  <c r="G21" i="2"/>
  <c r="W13" i="2"/>
  <c r="U13" i="2"/>
  <c r="S13" i="2"/>
  <c r="Q13" i="2"/>
  <c r="O13" i="2"/>
  <c r="M13" i="2"/>
  <c r="K13" i="2"/>
  <c r="I13" i="2"/>
  <c r="G13" i="2"/>
  <c r="D230" i="2"/>
  <c r="D222" i="2"/>
  <c r="D198" i="2"/>
  <c r="D190" i="2"/>
  <c r="D182" i="2"/>
  <c r="D174" i="2"/>
  <c r="D166" i="2"/>
  <c r="D158" i="2"/>
  <c r="D150" i="2"/>
  <c r="D142" i="2"/>
  <c r="D134" i="2"/>
  <c r="D126" i="2"/>
  <c r="D118" i="2"/>
  <c r="D110" i="2"/>
  <c r="D102" i="2"/>
  <c r="D94" i="2"/>
  <c r="D86" i="2"/>
  <c r="D78" i="2"/>
  <c r="D70" i="2"/>
  <c r="D62" i="2"/>
  <c r="D54" i="2"/>
  <c r="D46" i="2"/>
  <c r="D37" i="2"/>
  <c r="D29" i="2"/>
  <c r="D21" i="2"/>
  <c r="D13" i="2"/>
  <c r="K86" i="4" l="1"/>
  <c r="K50" i="4"/>
  <c r="E12" i="4"/>
  <c r="J13" i="4"/>
  <c r="O12" i="4"/>
  <c r="F41" i="4"/>
  <c r="E89" i="4"/>
  <c r="I50" i="4"/>
  <c r="E61" i="4"/>
  <c r="O61" i="4" s="1"/>
  <c r="F61" i="4" s="1"/>
  <c r="E21" i="4"/>
  <c r="I238" i="2"/>
  <c r="J7" i="2" s="1"/>
  <c r="O238" i="2"/>
  <c r="P8" i="2" s="1"/>
  <c r="O9" i="2"/>
  <c r="D238" i="2"/>
  <c r="U238" i="2"/>
  <c r="V7" i="2" s="1"/>
  <c r="U9" i="2"/>
  <c r="S9" i="2"/>
  <c r="S238" i="2"/>
  <c r="T8" i="2" s="1"/>
  <c r="G238" i="2"/>
  <c r="H7" i="2" s="1"/>
  <c r="W238" i="2"/>
  <c r="AB214" i="2"/>
  <c r="M9" i="2"/>
  <c r="M238" i="2"/>
  <c r="N8" i="2" s="1"/>
  <c r="K9" i="2"/>
  <c r="K238" i="2"/>
  <c r="Q9" i="2"/>
  <c r="Q238" i="2"/>
  <c r="R7" i="2" s="1"/>
  <c r="K10" i="2"/>
  <c r="G57" i="4"/>
  <c r="H80" i="4"/>
  <c r="J80" i="4"/>
  <c r="F80" i="4"/>
  <c r="J78" i="4"/>
  <c r="N78" i="4"/>
  <c r="R34" i="4"/>
  <c r="Q89" i="4"/>
  <c r="O89" i="4"/>
  <c r="L80" i="4"/>
  <c r="L78" i="4"/>
  <c r="D53" i="4"/>
  <c r="D90" i="4"/>
  <c r="D88" i="4" s="1"/>
  <c r="H78" i="4"/>
  <c r="N80" i="4"/>
  <c r="F78" i="4"/>
  <c r="K87" i="4"/>
  <c r="I52" i="4"/>
  <c r="I87" i="4" s="1"/>
  <c r="I86" i="4"/>
  <c r="D50" i="4"/>
  <c r="D87" i="4"/>
  <c r="D85" i="4" s="1"/>
  <c r="E52" i="4"/>
  <c r="E87" i="4" s="1"/>
  <c r="E86" i="4"/>
  <c r="R80" i="4"/>
  <c r="O42" i="4"/>
  <c r="H42" i="4" s="1"/>
  <c r="E25" i="4"/>
  <c r="R78" i="4"/>
  <c r="K25" i="4"/>
  <c r="K21" i="4" s="1"/>
  <c r="K62" i="4"/>
  <c r="I44" i="4"/>
  <c r="Q44" i="4" s="1"/>
  <c r="I62" i="4"/>
  <c r="Q63" i="4"/>
  <c r="O63" i="4"/>
  <c r="N63" i="4" s="1"/>
  <c r="G59" i="4"/>
  <c r="Q61" i="4"/>
  <c r="D69" i="4"/>
  <c r="D67" i="4"/>
  <c r="D64" i="4" s="1"/>
  <c r="G64" i="4"/>
  <c r="Q68" i="4"/>
  <c r="Q60" i="4"/>
  <c r="O60" i="4"/>
  <c r="F60" i="4" s="1"/>
  <c r="O65" i="4"/>
  <c r="F65" i="4" s="1"/>
  <c r="Q65" i="4"/>
  <c r="Q42" i="4"/>
  <c r="Q40" i="4" s="1"/>
  <c r="Q43" i="4"/>
  <c r="R43" i="4" s="1"/>
  <c r="M59" i="4"/>
  <c r="P41" i="4"/>
  <c r="E67" i="4"/>
  <c r="M57" i="4"/>
  <c r="M68" i="4"/>
  <c r="D21" i="4"/>
  <c r="J41" i="4"/>
  <c r="L41" i="4"/>
  <c r="H41" i="4"/>
  <c r="O51" i="4"/>
  <c r="Q51" i="4"/>
  <c r="N41" i="4"/>
  <c r="O14" i="4"/>
  <c r="P14" i="4" s="1"/>
  <c r="Q14" i="4"/>
  <c r="Q12" i="4" s="1"/>
  <c r="P13" i="4"/>
  <c r="R41" i="4"/>
  <c r="F43" i="4"/>
  <c r="F42" i="4"/>
  <c r="H43" i="4"/>
  <c r="N13" i="4"/>
  <c r="P43" i="4"/>
  <c r="R13" i="4"/>
  <c r="H13" i="4"/>
  <c r="L13" i="4"/>
  <c r="E23" i="4"/>
  <c r="E66" i="4" s="1"/>
  <c r="Q22" i="4"/>
  <c r="O22" i="4"/>
  <c r="E55" i="4"/>
  <c r="E90" i="4" s="1"/>
  <c r="Q54" i="4"/>
  <c r="O54" i="4"/>
  <c r="F13" i="4"/>
  <c r="N43" i="4"/>
  <c r="J43" i="4"/>
  <c r="O10" i="2"/>
  <c r="P10" i="2" s="1"/>
  <c r="I10" i="2"/>
  <c r="U10" i="2"/>
  <c r="V10" i="2" s="1"/>
  <c r="J8" i="2"/>
  <c r="V8" i="2"/>
  <c r="Q10" i="2"/>
  <c r="R10" i="2" s="1"/>
  <c r="M10" i="2"/>
  <c r="G10" i="2"/>
  <c r="S10" i="2"/>
  <c r="G277" i="2"/>
  <c r="Z214" i="2"/>
  <c r="R214" i="2"/>
  <c r="J214" i="2"/>
  <c r="V214" i="2"/>
  <c r="F214" i="2"/>
  <c r="N214" i="2"/>
  <c r="T214" i="2"/>
  <c r="X214" i="2"/>
  <c r="L214" i="2"/>
  <c r="H214" i="2"/>
  <c r="T7" i="2"/>
  <c r="G9" i="2"/>
  <c r="G6" i="2" s="1"/>
  <c r="I9" i="2"/>
  <c r="N9" i="2"/>
  <c r="P9" i="2"/>
  <c r="D277" i="2"/>
  <c r="D278" i="2" s="1"/>
  <c r="N206" i="2"/>
  <c r="P206" i="2"/>
  <c r="X206" i="2"/>
  <c r="T206" i="2"/>
  <c r="Z206" i="2"/>
  <c r="R206" i="2"/>
  <c r="J206" i="2"/>
  <c r="L206" i="2"/>
  <c r="F206" i="2"/>
  <c r="AB206" i="2"/>
  <c r="V206" i="2"/>
  <c r="Q277" i="2"/>
  <c r="W277" i="2"/>
  <c r="M277" i="2"/>
  <c r="O277" i="2"/>
  <c r="I277" i="2"/>
  <c r="U277" i="2"/>
  <c r="K277" i="2"/>
  <c r="S277" i="2"/>
  <c r="S6" i="2" l="1"/>
  <c r="T6" i="2" s="1"/>
  <c r="F22" i="4"/>
  <c r="E53" i="4"/>
  <c r="H51" i="4"/>
  <c r="O50" i="4"/>
  <c r="H50" i="4" s="1"/>
  <c r="E59" i="4"/>
  <c r="F54" i="4"/>
  <c r="N10" i="2"/>
  <c r="Q53" i="4"/>
  <c r="T10" i="2"/>
  <c r="I40" i="4"/>
  <c r="I57" i="4" s="1"/>
  <c r="E50" i="4"/>
  <c r="J9" i="2"/>
  <c r="L10" i="2"/>
  <c r="L7" i="2"/>
  <c r="L8" i="2"/>
  <c r="U6" i="2"/>
  <c r="V6" i="2" s="1"/>
  <c r="J10" i="2"/>
  <c r="H9" i="2"/>
  <c r="V9" i="2"/>
  <c r="R9" i="2"/>
  <c r="G278" i="2"/>
  <c r="H8" i="2"/>
  <c r="H6" i="2"/>
  <c r="R8" i="2"/>
  <c r="H10" i="2"/>
  <c r="Q52" i="4"/>
  <c r="R52" i="4" s="1"/>
  <c r="O52" i="4"/>
  <c r="N52" i="4" s="1"/>
  <c r="G92" i="4"/>
  <c r="I85" i="4"/>
  <c r="H89" i="4"/>
  <c r="N89" i="4"/>
  <c r="L89" i="4"/>
  <c r="J89" i="4"/>
  <c r="P89" i="4"/>
  <c r="F63" i="4"/>
  <c r="L63" i="4"/>
  <c r="F89" i="4"/>
  <c r="R89" i="4"/>
  <c r="D92" i="4"/>
  <c r="H63" i="4"/>
  <c r="O90" i="4"/>
  <c r="F90" i="4"/>
  <c r="Q90" i="4"/>
  <c r="K85" i="4"/>
  <c r="J65" i="4"/>
  <c r="L65" i="4"/>
  <c r="N65" i="4"/>
  <c r="H65" i="4"/>
  <c r="J63" i="4"/>
  <c r="E64" i="4"/>
  <c r="H60" i="4"/>
  <c r="J60" i="4"/>
  <c r="N60" i="4"/>
  <c r="L60" i="4"/>
  <c r="L61" i="4"/>
  <c r="J61" i="4"/>
  <c r="N61" i="4"/>
  <c r="H61" i="4"/>
  <c r="E88" i="4"/>
  <c r="P42" i="4"/>
  <c r="R42" i="4"/>
  <c r="N42" i="4"/>
  <c r="L42" i="4"/>
  <c r="J42" i="4"/>
  <c r="D57" i="4"/>
  <c r="Q86" i="4"/>
  <c r="O86" i="4"/>
  <c r="F86" i="4" s="1"/>
  <c r="E85" i="4"/>
  <c r="N51" i="4"/>
  <c r="O44" i="4"/>
  <c r="H44" i="4" s="1"/>
  <c r="Q87" i="4"/>
  <c r="O87" i="4"/>
  <c r="J87" i="4" s="1"/>
  <c r="R63" i="4"/>
  <c r="F14" i="4"/>
  <c r="R61" i="4"/>
  <c r="Q62" i="4"/>
  <c r="Q59" i="4" s="1"/>
  <c r="P60" i="4"/>
  <c r="E69" i="4"/>
  <c r="R60" i="4"/>
  <c r="O62" i="4"/>
  <c r="P61" i="4"/>
  <c r="I67" i="4"/>
  <c r="M64" i="4"/>
  <c r="M92" i="4" s="1"/>
  <c r="R65" i="4"/>
  <c r="G93" i="4"/>
  <c r="K59" i="4"/>
  <c r="Q66" i="4"/>
  <c r="O66" i="4"/>
  <c r="P65" i="4"/>
  <c r="K67" i="4"/>
  <c r="K69" i="4"/>
  <c r="I59" i="4"/>
  <c r="J52" i="4"/>
  <c r="O68" i="4"/>
  <c r="N68" i="4" s="1"/>
  <c r="P63" i="4"/>
  <c r="F52" i="4"/>
  <c r="L52" i="4"/>
  <c r="P52" i="4"/>
  <c r="H52" i="4"/>
  <c r="L51" i="4"/>
  <c r="J51" i="4"/>
  <c r="F51" i="4"/>
  <c r="R51" i="4"/>
  <c r="P51" i="4"/>
  <c r="R22" i="4"/>
  <c r="Q23" i="4"/>
  <c r="O23" i="4"/>
  <c r="F23" i="4" s="1"/>
  <c r="H22" i="4"/>
  <c r="J22" i="4"/>
  <c r="N22" i="4"/>
  <c r="P22" i="4"/>
  <c r="L22" i="4"/>
  <c r="N54" i="4"/>
  <c r="H54" i="4"/>
  <c r="L54" i="4"/>
  <c r="J54" i="4"/>
  <c r="P54" i="4"/>
  <c r="R54" i="4"/>
  <c r="R14" i="4"/>
  <c r="O55" i="4"/>
  <c r="F55" i="4" s="1"/>
  <c r="Q55" i="4"/>
  <c r="L14" i="4"/>
  <c r="J14" i="4"/>
  <c r="N14" i="4"/>
  <c r="H14" i="4"/>
  <c r="O6" i="2"/>
  <c r="P6" i="2" s="1"/>
  <c r="P7" i="2"/>
  <c r="T9" i="2"/>
  <c r="N7" i="2"/>
  <c r="Q6" i="2"/>
  <c r="R6" i="2" s="1"/>
  <c r="I6" i="2"/>
  <c r="J6" i="2" s="1"/>
  <c r="M6" i="2"/>
  <c r="N6" i="2" s="1"/>
  <c r="L9" i="2"/>
  <c r="K6" i="2"/>
  <c r="L6" i="2" s="1"/>
  <c r="W278" i="2"/>
  <c r="O278" i="2"/>
  <c r="S278" i="2"/>
  <c r="K278" i="2"/>
  <c r="I278" i="2"/>
  <c r="Q278" i="2"/>
  <c r="U278" i="2"/>
  <c r="M278" i="2"/>
  <c r="Y260" i="2"/>
  <c r="Y259" i="2"/>
  <c r="Y257" i="2"/>
  <c r="Y256" i="2"/>
  <c r="AA255" i="2"/>
  <c r="Y254" i="2"/>
  <c r="Y253" i="2"/>
  <c r="Y251" i="2"/>
  <c r="Y250" i="2"/>
  <c r="Y248" i="2"/>
  <c r="Y247" i="2"/>
  <c r="Y245" i="2"/>
  <c r="Y244" i="2"/>
  <c r="Y276" i="2"/>
  <c r="Y275" i="2"/>
  <c r="Y274" i="2"/>
  <c r="AB274" i="2" s="1"/>
  <c r="Y273" i="2"/>
  <c r="Y272" i="2"/>
  <c r="Y271" i="2"/>
  <c r="Y270" i="2"/>
  <c r="Y268" i="2"/>
  <c r="Y267" i="2"/>
  <c r="Y266" i="2"/>
  <c r="Y265" i="2"/>
  <c r="Y264" i="2"/>
  <c r="AB264" i="2" s="1"/>
  <c r="Y263" i="2"/>
  <c r="Y262" i="2"/>
  <c r="AA261" i="2"/>
  <c r="Y242" i="2"/>
  <c r="Y241" i="2"/>
  <c r="Y237" i="2"/>
  <c r="Y236" i="2"/>
  <c r="AB236" i="2" s="1"/>
  <c r="Y235" i="2"/>
  <c r="AB235" i="2" s="1"/>
  <c r="Y234" i="2"/>
  <c r="Y233" i="2"/>
  <c r="AB233" i="2" s="1"/>
  <c r="Y232" i="2"/>
  <c r="AB232" i="2" s="1"/>
  <c r="Y231" i="2"/>
  <c r="AB231" i="2" s="1"/>
  <c r="Y229" i="2"/>
  <c r="Y228" i="2"/>
  <c r="AB228" i="2" s="1"/>
  <c r="Y227" i="2"/>
  <c r="AB227" i="2" s="1"/>
  <c r="Y226" i="2"/>
  <c r="Y225" i="2"/>
  <c r="Y224" i="2"/>
  <c r="AB224" i="2" s="1"/>
  <c r="Y223" i="2"/>
  <c r="AB223" i="2" s="1"/>
  <c r="Y205" i="2"/>
  <c r="Y204" i="2"/>
  <c r="Y203" i="2"/>
  <c r="Y202" i="2"/>
  <c r="Y201" i="2"/>
  <c r="Y200" i="2"/>
  <c r="Y199" i="2"/>
  <c r="Y197" i="2"/>
  <c r="Y196" i="2"/>
  <c r="Y195" i="2"/>
  <c r="Y194" i="2"/>
  <c r="Y193" i="2"/>
  <c r="Y192" i="2"/>
  <c r="Y191" i="2"/>
  <c r="Y189" i="2"/>
  <c r="AB189" i="2" s="1"/>
  <c r="Y188" i="2"/>
  <c r="Y187" i="2"/>
  <c r="AB187" i="2" s="1"/>
  <c r="Y186" i="2"/>
  <c r="Y185" i="2"/>
  <c r="AB185" i="2" s="1"/>
  <c r="Y184" i="2"/>
  <c r="Y183" i="2"/>
  <c r="AB183" i="2" s="1"/>
  <c r="Y181" i="2"/>
  <c r="Y180" i="2"/>
  <c r="Y179" i="2"/>
  <c r="Y178" i="2"/>
  <c r="AB178" i="2" s="1"/>
  <c r="Y177" i="2"/>
  <c r="Y176" i="2"/>
  <c r="AB176" i="2" s="1"/>
  <c r="Y175" i="2"/>
  <c r="Y173" i="2"/>
  <c r="AB173" i="2" s="1"/>
  <c r="Y172" i="2"/>
  <c r="Y171" i="2"/>
  <c r="AB171" i="2" s="1"/>
  <c r="Y170" i="2"/>
  <c r="Y169" i="2"/>
  <c r="AB169" i="2" s="1"/>
  <c r="Y168" i="2"/>
  <c r="Y167" i="2"/>
  <c r="AB167" i="2" s="1"/>
  <c r="Y165" i="2"/>
  <c r="AB165" i="2" s="1"/>
  <c r="Y164" i="2"/>
  <c r="Y163" i="2"/>
  <c r="Y162" i="2"/>
  <c r="Y161" i="2"/>
  <c r="AB161" i="2" s="1"/>
  <c r="Y160" i="2"/>
  <c r="Y159" i="2"/>
  <c r="Y157" i="2"/>
  <c r="Y156" i="2"/>
  <c r="AB156" i="2" s="1"/>
  <c r="Y155" i="2"/>
  <c r="Y154" i="2"/>
  <c r="AB154" i="2" s="1"/>
  <c r="Y153" i="2"/>
  <c r="Y152" i="2"/>
  <c r="Y151" i="2"/>
  <c r="Y149" i="2"/>
  <c r="AB149" i="2" s="1"/>
  <c r="Y148" i="2"/>
  <c r="Y147" i="2"/>
  <c r="Y146" i="2"/>
  <c r="Y145" i="2"/>
  <c r="AB145" i="2" s="1"/>
  <c r="Y144" i="2"/>
  <c r="Y143" i="2"/>
  <c r="Y141" i="2"/>
  <c r="AB141" i="2" s="1"/>
  <c r="Y140" i="2"/>
  <c r="Y139" i="2"/>
  <c r="AB139" i="2" s="1"/>
  <c r="Y138" i="2"/>
  <c r="Y137" i="2"/>
  <c r="AB137" i="2" s="1"/>
  <c r="Y136" i="2"/>
  <c r="Y135" i="2"/>
  <c r="AB135" i="2" s="1"/>
  <c r="Y133" i="2"/>
  <c r="Y132" i="2"/>
  <c r="AB132" i="2" s="1"/>
  <c r="Y131" i="2"/>
  <c r="Y130" i="2"/>
  <c r="Y129" i="2"/>
  <c r="Y128" i="2"/>
  <c r="AB128" i="2" s="1"/>
  <c r="Y127" i="2"/>
  <c r="Y125" i="2"/>
  <c r="AB125" i="2" s="1"/>
  <c r="Y124" i="2"/>
  <c r="Y123" i="2"/>
  <c r="AB123" i="2" s="1"/>
  <c r="Y122" i="2"/>
  <c r="Y121" i="2"/>
  <c r="AB121" i="2" s="1"/>
  <c r="Y120" i="2"/>
  <c r="AA118" i="2"/>
  <c r="Y119" i="2"/>
  <c r="Y117" i="2"/>
  <c r="AB117" i="2" s="1"/>
  <c r="Y116" i="2"/>
  <c r="Y115" i="2"/>
  <c r="AB115" i="2" s="1"/>
  <c r="Y114" i="2"/>
  <c r="Y113" i="2"/>
  <c r="AB113" i="2" s="1"/>
  <c r="Y112" i="2"/>
  <c r="Y111" i="2"/>
  <c r="AB111" i="2" s="1"/>
  <c r="Y109" i="2"/>
  <c r="AB109" i="2" s="1"/>
  <c r="Y108" i="2"/>
  <c r="AB108" i="2" s="1"/>
  <c r="Y107" i="2"/>
  <c r="Y106" i="2"/>
  <c r="Y105" i="2"/>
  <c r="AB105" i="2" s="1"/>
  <c r="Y104" i="2"/>
  <c r="AB104" i="2" s="1"/>
  <c r="Y103" i="2"/>
  <c r="Y101" i="2"/>
  <c r="Y100" i="2"/>
  <c r="AB100" i="2" s="1"/>
  <c r="Y99" i="2"/>
  <c r="AB99" i="2" s="1"/>
  <c r="Y98" i="2"/>
  <c r="Y97" i="2"/>
  <c r="Y96" i="2"/>
  <c r="Y95" i="2"/>
  <c r="AB95" i="2" s="1"/>
  <c r="Y93" i="2"/>
  <c r="Y92" i="2"/>
  <c r="Y91" i="2"/>
  <c r="AB91" i="2" s="1"/>
  <c r="Y90" i="2"/>
  <c r="Y89" i="2"/>
  <c r="Y88" i="2"/>
  <c r="Y87" i="2"/>
  <c r="AB87" i="2" s="1"/>
  <c r="Y85" i="2"/>
  <c r="AB85" i="2" s="1"/>
  <c r="Y84" i="2"/>
  <c r="Y83" i="2"/>
  <c r="AB83" i="2" s="1"/>
  <c r="Y82" i="2"/>
  <c r="Y81" i="2"/>
  <c r="Y80" i="2"/>
  <c r="Y79" i="2"/>
  <c r="AB79" i="2" s="1"/>
  <c r="Y77" i="2"/>
  <c r="Y76" i="2"/>
  <c r="Y75" i="2"/>
  <c r="AB75" i="2" s="1"/>
  <c r="Y74" i="2"/>
  <c r="AB74" i="2" s="1"/>
  <c r="Y73" i="2"/>
  <c r="Y72" i="2"/>
  <c r="Y71" i="2"/>
  <c r="AB71" i="2" s="1"/>
  <c r="Y69" i="2"/>
  <c r="AB69" i="2" s="1"/>
  <c r="Y68" i="2"/>
  <c r="Y67" i="2"/>
  <c r="Y66" i="2"/>
  <c r="Y65" i="2"/>
  <c r="AB65" i="2" s="1"/>
  <c r="Y64" i="2"/>
  <c r="Y63" i="2"/>
  <c r="Y61" i="2"/>
  <c r="AB61" i="2" s="1"/>
  <c r="Y60" i="2"/>
  <c r="Y59" i="2"/>
  <c r="AB59" i="2" s="1"/>
  <c r="Y58" i="2"/>
  <c r="Y57" i="2"/>
  <c r="AB57" i="2" s="1"/>
  <c r="Y56" i="2"/>
  <c r="Y55" i="2"/>
  <c r="Y45" i="2"/>
  <c r="T45" i="2" s="1"/>
  <c r="Y44" i="2"/>
  <c r="AB44" i="2" s="1"/>
  <c r="Y43" i="2"/>
  <c r="Y42" i="2"/>
  <c r="AB42" i="2" s="1"/>
  <c r="Y41" i="2"/>
  <c r="Y40" i="2"/>
  <c r="AB40" i="2" s="1"/>
  <c r="Y39" i="2"/>
  <c r="Y38" i="2"/>
  <c r="AB38" i="2" s="1"/>
  <c r="Y53" i="2"/>
  <c r="Y52" i="2"/>
  <c r="AB52" i="2" s="1"/>
  <c r="Y51" i="2"/>
  <c r="Y50" i="2"/>
  <c r="AB50" i="2" s="1"/>
  <c r="Y49" i="2"/>
  <c r="Y48" i="2"/>
  <c r="AB48" i="2" s="1"/>
  <c r="Y47" i="2"/>
  <c r="Y36" i="2"/>
  <c r="Y35" i="2"/>
  <c r="Y34" i="2"/>
  <c r="Y33" i="2"/>
  <c r="Y32" i="2"/>
  <c r="Y31" i="2"/>
  <c r="Y30" i="2"/>
  <c r="Y28" i="2"/>
  <c r="Y27" i="2"/>
  <c r="Y26" i="2"/>
  <c r="Y25" i="2"/>
  <c r="Y24" i="2"/>
  <c r="Y23" i="2"/>
  <c r="Y22" i="2"/>
  <c r="Y15" i="2"/>
  <c r="Y16" i="2"/>
  <c r="Y17" i="2"/>
  <c r="Y18" i="2"/>
  <c r="Y19" i="2"/>
  <c r="AB19" i="2" s="1"/>
  <c r="Y20" i="2"/>
  <c r="Y14" i="2"/>
  <c r="D93" i="4" l="1"/>
  <c r="O40" i="4"/>
  <c r="Q50" i="4"/>
  <c r="O53" i="4"/>
  <c r="P44" i="4"/>
  <c r="N44" i="4"/>
  <c r="J44" i="4"/>
  <c r="L44" i="4"/>
  <c r="R90" i="4"/>
  <c r="H86" i="4"/>
  <c r="N86" i="4"/>
  <c r="L86" i="4"/>
  <c r="N62" i="4"/>
  <c r="H62" i="4"/>
  <c r="F62" i="4"/>
  <c r="F87" i="4"/>
  <c r="F68" i="4"/>
  <c r="L68" i="4"/>
  <c r="J68" i="4"/>
  <c r="H68" i="4"/>
  <c r="L62" i="4"/>
  <c r="J86" i="4"/>
  <c r="P87" i="4"/>
  <c r="H87" i="4"/>
  <c r="N87" i="4"/>
  <c r="L90" i="4"/>
  <c r="J90" i="4"/>
  <c r="N90" i="4"/>
  <c r="P90" i="4"/>
  <c r="H90" i="4"/>
  <c r="J62" i="4"/>
  <c r="O88" i="4"/>
  <c r="F88" i="4" s="1"/>
  <c r="O59" i="4"/>
  <c r="L59" i="4" s="1"/>
  <c r="L87" i="4"/>
  <c r="Q88" i="4"/>
  <c r="R88" i="4" s="1"/>
  <c r="E92" i="4"/>
  <c r="J66" i="4"/>
  <c r="N66" i="4"/>
  <c r="H66" i="4"/>
  <c r="F66" i="4"/>
  <c r="L66" i="4"/>
  <c r="F44" i="4"/>
  <c r="R44" i="4"/>
  <c r="R40" i="4"/>
  <c r="P86" i="4"/>
  <c r="O85" i="4"/>
  <c r="R86" i="4"/>
  <c r="Q85" i="4"/>
  <c r="R66" i="4"/>
  <c r="R87" i="4"/>
  <c r="O67" i="4"/>
  <c r="P67" i="4" s="1"/>
  <c r="P66" i="4"/>
  <c r="P68" i="4"/>
  <c r="O70" i="4"/>
  <c r="P50" i="4"/>
  <c r="K64" i="4"/>
  <c r="Q67" i="4"/>
  <c r="Q70" i="4"/>
  <c r="Q69" i="4" s="1"/>
  <c r="M93" i="4"/>
  <c r="E57" i="4"/>
  <c r="E93" i="4" s="1"/>
  <c r="R68" i="4"/>
  <c r="I64" i="4"/>
  <c r="I92" i="4" s="1"/>
  <c r="P62" i="4"/>
  <c r="R62" i="4"/>
  <c r="P12" i="4"/>
  <c r="R12" i="4"/>
  <c r="N50" i="4"/>
  <c r="R50" i="4"/>
  <c r="L50" i="4"/>
  <c r="F50" i="4"/>
  <c r="F12" i="4"/>
  <c r="J50" i="4"/>
  <c r="N12" i="4"/>
  <c r="L12" i="4"/>
  <c r="H12" i="4"/>
  <c r="R55" i="4"/>
  <c r="J12" i="4"/>
  <c r="N55" i="4"/>
  <c r="H55" i="4"/>
  <c r="L55" i="4"/>
  <c r="J55" i="4"/>
  <c r="P55" i="4"/>
  <c r="N23" i="4"/>
  <c r="H23" i="4"/>
  <c r="P23" i="4"/>
  <c r="J23" i="4"/>
  <c r="L23" i="4"/>
  <c r="R23" i="4"/>
  <c r="Y255" i="2"/>
  <c r="L255" i="2" s="1"/>
  <c r="Y142" i="2"/>
  <c r="L142" i="2" s="1"/>
  <c r="N255" i="2"/>
  <c r="Z270" i="2"/>
  <c r="L270" i="2"/>
  <c r="V270" i="2"/>
  <c r="T270" i="2"/>
  <c r="R270" i="2"/>
  <c r="P270" i="2"/>
  <c r="N270" i="2"/>
  <c r="X270" i="2"/>
  <c r="H270" i="2"/>
  <c r="J270" i="2"/>
  <c r="X244" i="2"/>
  <c r="H244" i="2"/>
  <c r="T244" i="2"/>
  <c r="V244" i="2"/>
  <c r="R244" i="2"/>
  <c r="P244" i="2"/>
  <c r="L244" i="2"/>
  <c r="N244" i="2"/>
  <c r="J244" i="2"/>
  <c r="Z262" i="2"/>
  <c r="N262" i="2"/>
  <c r="X262" i="2"/>
  <c r="H262" i="2"/>
  <c r="T262" i="2"/>
  <c r="V262" i="2"/>
  <c r="R262" i="2"/>
  <c r="P262" i="2"/>
  <c r="J262" i="2"/>
  <c r="L262" i="2"/>
  <c r="AA269" i="2"/>
  <c r="AB244" i="2"/>
  <c r="AB262" i="2"/>
  <c r="Z266" i="2"/>
  <c r="V266" i="2"/>
  <c r="P266" i="2"/>
  <c r="N266" i="2"/>
  <c r="L266" i="2"/>
  <c r="J266" i="2"/>
  <c r="X266" i="2"/>
  <c r="H266" i="2"/>
  <c r="T266" i="2"/>
  <c r="R266" i="2"/>
  <c r="AB270" i="2"/>
  <c r="Z245" i="2"/>
  <c r="V245" i="2"/>
  <c r="T245" i="2"/>
  <c r="R245" i="2"/>
  <c r="P245" i="2"/>
  <c r="L245" i="2"/>
  <c r="X245" i="2"/>
  <c r="N245" i="2"/>
  <c r="J245" i="2"/>
  <c r="H245" i="2"/>
  <c r="Z251" i="2"/>
  <c r="V251" i="2"/>
  <c r="T251" i="2"/>
  <c r="R251" i="2"/>
  <c r="P251" i="2"/>
  <c r="N251" i="2"/>
  <c r="L251" i="2"/>
  <c r="J251" i="2"/>
  <c r="H251" i="2"/>
  <c r="X251" i="2"/>
  <c r="Z256" i="2"/>
  <c r="N256" i="2"/>
  <c r="X256" i="2"/>
  <c r="H256" i="2"/>
  <c r="V256" i="2"/>
  <c r="T256" i="2"/>
  <c r="R256" i="2"/>
  <c r="P256" i="2"/>
  <c r="L256" i="2"/>
  <c r="J256" i="2"/>
  <c r="Z263" i="2"/>
  <c r="L263" i="2"/>
  <c r="V263" i="2"/>
  <c r="T263" i="2"/>
  <c r="R263" i="2"/>
  <c r="P263" i="2"/>
  <c r="N263" i="2"/>
  <c r="J263" i="2"/>
  <c r="X263" i="2"/>
  <c r="H263" i="2"/>
  <c r="AB266" i="2"/>
  <c r="J271" i="2"/>
  <c r="T271" i="2"/>
  <c r="R271" i="2"/>
  <c r="P271" i="2"/>
  <c r="N271" i="2"/>
  <c r="L271" i="2"/>
  <c r="X271" i="2"/>
  <c r="V271" i="2"/>
  <c r="H271" i="2"/>
  <c r="AA243" i="2"/>
  <c r="P247" i="2"/>
  <c r="N247" i="2"/>
  <c r="L247" i="2"/>
  <c r="J247" i="2"/>
  <c r="X247" i="2"/>
  <c r="V247" i="2"/>
  <c r="T247" i="2"/>
  <c r="R247" i="2"/>
  <c r="H247" i="2"/>
  <c r="V253" i="2"/>
  <c r="P253" i="2"/>
  <c r="N253" i="2"/>
  <c r="L253" i="2"/>
  <c r="J253" i="2"/>
  <c r="X253" i="2"/>
  <c r="H253" i="2"/>
  <c r="T253" i="2"/>
  <c r="R253" i="2"/>
  <c r="Z264" i="2"/>
  <c r="J264" i="2"/>
  <c r="T264" i="2"/>
  <c r="R264" i="2"/>
  <c r="P264" i="2"/>
  <c r="N264" i="2"/>
  <c r="L264" i="2"/>
  <c r="H264" i="2"/>
  <c r="X264" i="2"/>
  <c r="V264" i="2"/>
  <c r="AB257" i="2"/>
  <c r="Z267" i="2"/>
  <c r="T267" i="2"/>
  <c r="N267" i="2"/>
  <c r="L267" i="2"/>
  <c r="J267" i="2"/>
  <c r="X267" i="2"/>
  <c r="H267" i="2"/>
  <c r="V267" i="2"/>
  <c r="R267" i="2"/>
  <c r="P267" i="2"/>
  <c r="Z241" i="2"/>
  <c r="P241" i="2"/>
  <c r="L241" i="2"/>
  <c r="N241" i="2"/>
  <c r="J241" i="2"/>
  <c r="T241" i="2"/>
  <c r="R241" i="2"/>
  <c r="H241" i="2"/>
  <c r="X241" i="2"/>
  <c r="V241" i="2"/>
  <c r="AB275" i="2"/>
  <c r="R275" i="2"/>
  <c r="L275" i="2"/>
  <c r="J275" i="2"/>
  <c r="H275" i="2"/>
  <c r="X275" i="2"/>
  <c r="V275" i="2"/>
  <c r="T275" i="2"/>
  <c r="N275" i="2"/>
  <c r="P275" i="2"/>
  <c r="Z257" i="2"/>
  <c r="L257" i="2"/>
  <c r="V257" i="2"/>
  <c r="R257" i="2"/>
  <c r="T257" i="2"/>
  <c r="P257" i="2"/>
  <c r="N257" i="2"/>
  <c r="X257" i="2"/>
  <c r="H257" i="2"/>
  <c r="J257" i="2"/>
  <c r="AB267" i="2"/>
  <c r="Z272" i="2"/>
  <c r="X272" i="2"/>
  <c r="H272" i="2"/>
  <c r="R272" i="2"/>
  <c r="P272" i="2"/>
  <c r="N272" i="2"/>
  <c r="L272" i="2"/>
  <c r="J272" i="2"/>
  <c r="V272" i="2"/>
  <c r="T272" i="2"/>
  <c r="AB247" i="2"/>
  <c r="Z242" i="2"/>
  <c r="N242" i="2"/>
  <c r="L242" i="2"/>
  <c r="J242" i="2"/>
  <c r="X242" i="2"/>
  <c r="H242" i="2"/>
  <c r="T242" i="2"/>
  <c r="V242" i="2"/>
  <c r="R242" i="2"/>
  <c r="P242" i="2"/>
  <c r="Z268" i="2"/>
  <c r="R268" i="2"/>
  <c r="L268" i="2"/>
  <c r="H268" i="2"/>
  <c r="J268" i="2"/>
  <c r="X268" i="2"/>
  <c r="V268" i="2"/>
  <c r="T268" i="2"/>
  <c r="N268" i="2"/>
  <c r="P268" i="2"/>
  <c r="AB272" i="2"/>
  <c r="Z276" i="2"/>
  <c r="P276" i="2"/>
  <c r="J276" i="2"/>
  <c r="X276" i="2"/>
  <c r="H276" i="2"/>
  <c r="V276" i="2"/>
  <c r="T276" i="2"/>
  <c r="R276" i="2"/>
  <c r="N276" i="2"/>
  <c r="L276" i="2"/>
  <c r="Z248" i="2"/>
  <c r="N248" i="2"/>
  <c r="L248" i="2"/>
  <c r="J248" i="2"/>
  <c r="X248" i="2"/>
  <c r="H248" i="2"/>
  <c r="T248" i="2"/>
  <c r="P248" i="2"/>
  <c r="V248" i="2"/>
  <c r="R248" i="2"/>
  <c r="Z254" i="2"/>
  <c r="T254" i="2"/>
  <c r="N254" i="2"/>
  <c r="J254" i="2"/>
  <c r="L254" i="2"/>
  <c r="X254" i="2"/>
  <c r="H254" i="2"/>
  <c r="V254" i="2"/>
  <c r="R254" i="2"/>
  <c r="P254" i="2"/>
  <c r="V259" i="2"/>
  <c r="P259" i="2"/>
  <c r="N259" i="2"/>
  <c r="L259" i="2"/>
  <c r="J259" i="2"/>
  <c r="X259" i="2"/>
  <c r="H259" i="2"/>
  <c r="T259" i="2"/>
  <c r="R259" i="2"/>
  <c r="AB242" i="2"/>
  <c r="AB268" i="2"/>
  <c r="AB273" i="2"/>
  <c r="V273" i="2"/>
  <c r="P273" i="2"/>
  <c r="L273" i="2"/>
  <c r="N273" i="2"/>
  <c r="J273" i="2"/>
  <c r="X273" i="2"/>
  <c r="H273" i="2"/>
  <c r="T273" i="2"/>
  <c r="R273" i="2"/>
  <c r="AB276" i="2"/>
  <c r="AB248" i="2"/>
  <c r="AB254" i="2"/>
  <c r="Z265" i="2"/>
  <c r="X265" i="2"/>
  <c r="H265" i="2"/>
  <c r="R265" i="2"/>
  <c r="N265" i="2"/>
  <c r="P265" i="2"/>
  <c r="L265" i="2"/>
  <c r="J265" i="2"/>
  <c r="V265" i="2"/>
  <c r="T265" i="2"/>
  <c r="Z260" i="2"/>
  <c r="T260" i="2"/>
  <c r="N260" i="2"/>
  <c r="J260" i="2"/>
  <c r="L260" i="2"/>
  <c r="X260" i="2"/>
  <c r="H260" i="2"/>
  <c r="V260" i="2"/>
  <c r="P260" i="2"/>
  <c r="R260" i="2"/>
  <c r="Z250" i="2"/>
  <c r="X250" i="2"/>
  <c r="H250" i="2"/>
  <c r="T250" i="2"/>
  <c r="V250" i="2"/>
  <c r="R250" i="2"/>
  <c r="L250" i="2"/>
  <c r="P250" i="2"/>
  <c r="N250" i="2"/>
  <c r="J250" i="2"/>
  <c r="Z274" i="2"/>
  <c r="T274" i="2"/>
  <c r="N274" i="2"/>
  <c r="L274" i="2"/>
  <c r="J274" i="2"/>
  <c r="X274" i="2"/>
  <c r="H274" i="2"/>
  <c r="V274" i="2"/>
  <c r="P274" i="2"/>
  <c r="R274" i="2"/>
  <c r="V142" i="2"/>
  <c r="H142" i="2"/>
  <c r="P142" i="2"/>
  <c r="J142" i="2"/>
  <c r="T142" i="2"/>
  <c r="Z151" i="2"/>
  <c r="R151" i="2"/>
  <c r="N151" i="2"/>
  <c r="L151" i="2"/>
  <c r="X151" i="2"/>
  <c r="V151" i="2"/>
  <c r="T151" i="2"/>
  <c r="J151" i="2"/>
  <c r="H151" i="2"/>
  <c r="P151" i="2"/>
  <c r="AB22" i="2"/>
  <c r="Z53" i="2"/>
  <c r="V53" i="2"/>
  <c r="T53" i="2"/>
  <c r="P53" i="2"/>
  <c r="N53" i="2"/>
  <c r="L53" i="2"/>
  <c r="J53" i="2"/>
  <c r="H53" i="2"/>
  <c r="X53" i="2"/>
  <c r="R53" i="2"/>
  <c r="Z63" i="2"/>
  <c r="J63" i="2"/>
  <c r="V63" i="2"/>
  <c r="R63" i="2"/>
  <c r="P63" i="2"/>
  <c r="L63" i="2"/>
  <c r="H63" i="2"/>
  <c r="X63" i="2"/>
  <c r="T63" i="2"/>
  <c r="N63" i="2"/>
  <c r="Z84" i="2"/>
  <c r="L84" i="2"/>
  <c r="J84" i="2"/>
  <c r="X84" i="2"/>
  <c r="H84" i="2"/>
  <c r="V84" i="2"/>
  <c r="T84" i="2"/>
  <c r="R84" i="2"/>
  <c r="N84" i="2"/>
  <c r="P84" i="2"/>
  <c r="Z103" i="2"/>
  <c r="L103" i="2"/>
  <c r="J103" i="2"/>
  <c r="X103" i="2"/>
  <c r="H103" i="2"/>
  <c r="V103" i="2"/>
  <c r="T103" i="2"/>
  <c r="R103" i="2"/>
  <c r="P103" i="2"/>
  <c r="N103" i="2"/>
  <c r="Z138" i="2"/>
  <c r="P138" i="2"/>
  <c r="N138" i="2"/>
  <c r="L138" i="2"/>
  <c r="V138" i="2"/>
  <c r="R138" i="2"/>
  <c r="H138" i="2"/>
  <c r="T138" i="2"/>
  <c r="J138" i="2"/>
  <c r="X138" i="2"/>
  <c r="Z181" i="2"/>
  <c r="P181" i="2"/>
  <c r="L181" i="2"/>
  <c r="J181" i="2"/>
  <c r="N181" i="2"/>
  <c r="H181" i="2"/>
  <c r="V181" i="2"/>
  <c r="R181" i="2"/>
  <c r="T181" i="2"/>
  <c r="X181" i="2"/>
  <c r="Z200" i="2"/>
  <c r="T200" i="2"/>
  <c r="P200" i="2"/>
  <c r="N200" i="2"/>
  <c r="V200" i="2"/>
  <c r="R200" i="2"/>
  <c r="L200" i="2"/>
  <c r="J200" i="2"/>
  <c r="H200" i="2"/>
  <c r="X200" i="2"/>
  <c r="Z204" i="2"/>
  <c r="L204" i="2"/>
  <c r="X204" i="2"/>
  <c r="H204" i="2"/>
  <c r="V204" i="2"/>
  <c r="T204" i="2"/>
  <c r="R204" i="2"/>
  <c r="P204" i="2"/>
  <c r="N204" i="2"/>
  <c r="J204" i="2"/>
  <c r="Z229" i="2"/>
  <c r="X229" i="2"/>
  <c r="H229" i="2"/>
  <c r="T229" i="2"/>
  <c r="R229" i="2"/>
  <c r="J229" i="2"/>
  <c r="P229" i="2"/>
  <c r="N229" i="2"/>
  <c r="L229" i="2"/>
  <c r="V229" i="2"/>
  <c r="Z237" i="2"/>
  <c r="V237" i="2"/>
  <c r="R237" i="2"/>
  <c r="P237" i="2"/>
  <c r="T237" i="2"/>
  <c r="N237" i="2"/>
  <c r="L237" i="2"/>
  <c r="X237" i="2"/>
  <c r="H237" i="2"/>
  <c r="J237" i="2"/>
  <c r="AB18" i="2"/>
  <c r="Z23" i="2"/>
  <c r="V23" i="2"/>
  <c r="T23" i="2"/>
  <c r="R23" i="2"/>
  <c r="P23" i="2"/>
  <c r="N23" i="2"/>
  <c r="L23" i="2"/>
  <c r="J23" i="2"/>
  <c r="X23" i="2"/>
  <c r="H23" i="2"/>
  <c r="Z27" i="2"/>
  <c r="N27" i="2"/>
  <c r="L27" i="2"/>
  <c r="J27" i="2"/>
  <c r="X27" i="2"/>
  <c r="H27" i="2"/>
  <c r="V27" i="2"/>
  <c r="T27" i="2"/>
  <c r="R27" i="2"/>
  <c r="P27" i="2"/>
  <c r="Z32" i="2"/>
  <c r="L32" i="2"/>
  <c r="X32" i="2"/>
  <c r="V32" i="2"/>
  <c r="T32" i="2"/>
  <c r="R32" i="2"/>
  <c r="P32" i="2"/>
  <c r="N32" i="2"/>
  <c r="J32" i="2"/>
  <c r="H32" i="2"/>
  <c r="Z36" i="2"/>
  <c r="V36" i="2"/>
  <c r="T36" i="2"/>
  <c r="P36" i="2"/>
  <c r="N36" i="2"/>
  <c r="L36" i="2"/>
  <c r="J36" i="2"/>
  <c r="H36" i="2"/>
  <c r="X36" i="2"/>
  <c r="R36" i="2"/>
  <c r="AB58" i="2"/>
  <c r="AB63" i="2"/>
  <c r="AB67" i="2"/>
  <c r="AB72" i="2"/>
  <c r="AB76" i="2"/>
  <c r="Z81" i="2"/>
  <c r="R81" i="2"/>
  <c r="P81" i="2"/>
  <c r="N81" i="2"/>
  <c r="X81" i="2"/>
  <c r="V81" i="2"/>
  <c r="L81" i="2"/>
  <c r="J81" i="2"/>
  <c r="H81" i="2"/>
  <c r="T81" i="2"/>
  <c r="AB89" i="2"/>
  <c r="AB93" i="2"/>
  <c r="AB98" i="2"/>
  <c r="AB103" i="2"/>
  <c r="AB107" i="2"/>
  <c r="Z121" i="2"/>
  <c r="T121" i="2"/>
  <c r="R121" i="2"/>
  <c r="P121" i="2"/>
  <c r="X121" i="2"/>
  <c r="V121" i="2"/>
  <c r="N121" i="2"/>
  <c r="L121" i="2"/>
  <c r="J121" i="2"/>
  <c r="H121" i="2"/>
  <c r="AB124" i="2"/>
  <c r="Z143" i="2"/>
  <c r="T143" i="2"/>
  <c r="R143" i="2"/>
  <c r="P143" i="2"/>
  <c r="V143" i="2"/>
  <c r="L143" i="2"/>
  <c r="J143" i="2"/>
  <c r="H143" i="2"/>
  <c r="X143" i="2"/>
  <c r="N143" i="2"/>
  <c r="Z147" i="2"/>
  <c r="L147" i="2"/>
  <c r="J147" i="2"/>
  <c r="X147" i="2"/>
  <c r="H147" i="2"/>
  <c r="V147" i="2"/>
  <c r="R147" i="2"/>
  <c r="P147" i="2"/>
  <c r="N147" i="2"/>
  <c r="T147" i="2"/>
  <c r="Z152" i="2"/>
  <c r="P152" i="2"/>
  <c r="L152" i="2"/>
  <c r="J152" i="2"/>
  <c r="X152" i="2"/>
  <c r="R152" i="2"/>
  <c r="H152" i="2"/>
  <c r="V152" i="2"/>
  <c r="T152" i="2"/>
  <c r="N152" i="2"/>
  <c r="Z156" i="2"/>
  <c r="X156" i="2"/>
  <c r="H156" i="2"/>
  <c r="T156" i="2"/>
  <c r="R156" i="2"/>
  <c r="L156" i="2"/>
  <c r="J156" i="2"/>
  <c r="P156" i="2"/>
  <c r="V156" i="2"/>
  <c r="N156" i="2"/>
  <c r="Z161" i="2"/>
  <c r="L161" i="2"/>
  <c r="X161" i="2"/>
  <c r="H161" i="2"/>
  <c r="V161" i="2"/>
  <c r="R161" i="2"/>
  <c r="P161" i="2"/>
  <c r="N161" i="2"/>
  <c r="J161" i="2"/>
  <c r="T161" i="2"/>
  <c r="Z169" i="2"/>
  <c r="J169" i="2"/>
  <c r="V169" i="2"/>
  <c r="T169" i="2"/>
  <c r="X169" i="2"/>
  <c r="H169" i="2"/>
  <c r="R169" i="2"/>
  <c r="P169" i="2"/>
  <c r="N169" i="2"/>
  <c r="L169" i="2"/>
  <c r="Z173" i="2"/>
  <c r="R173" i="2"/>
  <c r="N173" i="2"/>
  <c r="L173" i="2"/>
  <c r="H173" i="2"/>
  <c r="P173" i="2"/>
  <c r="X173" i="2"/>
  <c r="V173" i="2"/>
  <c r="T173" i="2"/>
  <c r="J173" i="2"/>
  <c r="AB177" i="2"/>
  <c r="AB181" i="2"/>
  <c r="AB186" i="2"/>
  <c r="AB191" i="2"/>
  <c r="AB195" i="2"/>
  <c r="AB200" i="2"/>
  <c r="AB204" i="2"/>
  <c r="AB225" i="2"/>
  <c r="AB229" i="2"/>
  <c r="Z234" i="2"/>
  <c r="L234" i="2"/>
  <c r="X234" i="2"/>
  <c r="H234" i="2"/>
  <c r="V234" i="2"/>
  <c r="T234" i="2"/>
  <c r="R234" i="2"/>
  <c r="P234" i="2"/>
  <c r="J234" i="2"/>
  <c r="N234" i="2"/>
  <c r="AB237" i="2"/>
  <c r="Z19" i="2"/>
  <c r="N19" i="2"/>
  <c r="J19" i="2"/>
  <c r="P19" i="2"/>
  <c r="L19" i="2"/>
  <c r="X19" i="2"/>
  <c r="H19" i="2"/>
  <c r="T19" i="2"/>
  <c r="R19" i="2"/>
  <c r="V19" i="2"/>
  <c r="Z49" i="2"/>
  <c r="N49" i="2"/>
  <c r="L49" i="2"/>
  <c r="X49" i="2"/>
  <c r="H49" i="2"/>
  <c r="V49" i="2"/>
  <c r="T49" i="2"/>
  <c r="R49" i="2"/>
  <c r="P49" i="2"/>
  <c r="J49" i="2"/>
  <c r="Z67" i="2"/>
  <c r="R67" i="2"/>
  <c r="N67" i="2"/>
  <c r="J67" i="2"/>
  <c r="H67" i="2"/>
  <c r="X67" i="2"/>
  <c r="V67" i="2"/>
  <c r="T67" i="2"/>
  <c r="P67" i="2"/>
  <c r="L67" i="2"/>
  <c r="Z89" i="2"/>
  <c r="P89" i="2"/>
  <c r="N89" i="2"/>
  <c r="L89" i="2"/>
  <c r="X89" i="2"/>
  <c r="V89" i="2"/>
  <c r="T89" i="2"/>
  <c r="R89" i="2"/>
  <c r="J89" i="2"/>
  <c r="H89" i="2"/>
  <c r="Z112" i="2"/>
  <c r="X112" i="2"/>
  <c r="H112" i="2"/>
  <c r="V112" i="2"/>
  <c r="T112" i="2"/>
  <c r="R112" i="2"/>
  <c r="P112" i="2"/>
  <c r="N112" i="2"/>
  <c r="L112" i="2"/>
  <c r="J112" i="2"/>
  <c r="Z225" i="2"/>
  <c r="P225" i="2"/>
  <c r="L225" i="2"/>
  <c r="J225" i="2"/>
  <c r="X225" i="2"/>
  <c r="V225" i="2"/>
  <c r="R225" i="2"/>
  <c r="H225" i="2"/>
  <c r="T225" i="2"/>
  <c r="N225" i="2"/>
  <c r="Z18" i="2"/>
  <c r="T18" i="2"/>
  <c r="R18" i="2"/>
  <c r="P18" i="2"/>
  <c r="L18" i="2"/>
  <c r="N18" i="2"/>
  <c r="J18" i="2"/>
  <c r="V18" i="2"/>
  <c r="X18" i="2"/>
  <c r="H18" i="2"/>
  <c r="Z50" i="2"/>
  <c r="L50" i="2"/>
  <c r="J50" i="2"/>
  <c r="V50" i="2"/>
  <c r="T50" i="2"/>
  <c r="X50" i="2"/>
  <c r="R50" i="2"/>
  <c r="P50" i="2"/>
  <c r="N50" i="2"/>
  <c r="H50" i="2"/>
  <c r="Z38" i="2"/>
  <c r="V38" i="2"/>
  <c r="T38" i="2"/>
  <c r="P38" i="2"/>
  <c r="N38" i="2"/>
  <c r="X38" i="2"/>
  <c r="R38" i="2"/>
  <c r="L38" i="2"/>
  <c r="J38" i="2"/>
  <c r="H38" i="2"/>
  <c r="Z42" i="2"/>
  <c r="N42" i="2"/>
  <c r="L42" i="2"/>
  <c r="X42" i="2"/>
  <c r="H42" i="2"/>
  <c r="V42" i="2"/>
  <c r="T42" i="2"/>
  <c r="R42" i="2"/>
  <c r="P42" i="2"/>
  <c r="J42" i="2"/>
  <c r="Z55" i="2"/>
  <c r="P55" i="2"/>
  <c r="N55" i="2"/>
  <c r="J55" i="2"/>
  <c r="X55" i="2"/>
  <c r="H55" i="2"/>
  <c r="V55" i="2"/>
  <c r="T55" i="2"/>
  <c r="R55" i="2"/>
  <c r="L55" i="2"/>
  <c r="Z59" i="2"/>
  <c r="X59" i="2"/>
  <c r="H59" i="2"/>
  <c r="V59" i="2"/>
  <c r="R59" i="2"/>
  <c r="P59" i="2"/>
  <c r="N59" i="2"/>
  <c r="T59" i="2"/>
  <c r="L59" i="2"/>
  <c r="J59" i="2"/>
  <c r="Z64" i="2"/>
  <c r="X64" i="2"/>
  <c r="H64" i="2"/>
  <c r="T64" i="2"/>
  <c r="V64" i="2"/>
  <c r="R64" i="2"/>
  <c r="N64" i="2"/>
  <c r="L64" i="2"/>
  <c r="J64" i="2"/>
  <c r="P64" i="2"/>
  <c r="Z68" i="2"/>
  <c r="P68" i="2"/>
  <c r="L68" i="2"/>
  <c r="N68" i="2"/>
  <c r="J68" i="2"/>
  <c r="X68" i="2"/>
  <c r="V68" i="2"/>
  <c r="T68" i="2"/>
  <c r="R68" i="2"/>
  <c r="H68" i="2"/>
  <c r="Z73" i="2"/>
  <c r="T73" i="2"/>
  <c r="P73" i="2"/>
  <c r="V73" i="2"/>
  <c r="R73" i="2"/>
  <c r="L73" i="2"/>
  <c r="J73" i="2"/>
  <c r="X73" i="2"/>
  <c r="N73" i="2"/>
  <c r="H73" i="2"/>
  <c r="Z77" i="2"/>
  <c r="L77" i="2"/>
  <c r="J77" i="2"/>
  <c r="X77" i="2"/>
  <c r="H77" i="2"/>
  <c r="T77" i="2"/>
  <c r="R77" i="2"/>
  <c r="N77" i="2"/>
  <c r="V77" i="2"/>
  <c r="P77" i="2"/>
  <c r="Z85" i="2"/>
  <c r="J85" i="2"/>
  <c r="X85" i="2"/>
  <c r="H85" i="2"/>
  <c r="V85" i="2"/>
  <c r="T85" i="2"/>
  <c r="R85" i="2"/>
  <c r="P85" i="2"/>
  <c r="L85" i="2"/>
  <c r="N85" i="2"/>
  <c r="Z90" i="2"/>
  <c r="N90" i="2"/>
  <c r="L90" i="2"/>
  <c r="J90" i="2"/>
  <c r="H90" i="2"/>
  <c r="X90" i="2"/>
  <c r="V90" i="2"/>
  <c r="T90" i="2"/>
  <c r="R90" i="2"/>
  <c r="P90" i="2"/>
  <c r="Z95" i="2"/>
  <c r="R95" i="2"/>
  <c r="P95" i="2"/>
  <c r="N95" i="2"/>
  <c r="X95" i="2"/>
  <c r="V95" i="2"/>
  <c r="T95" i="2"/>
  <c r="L95" i="2"/>
  <c r="J95" i="2"/>
  <c r="H95" i="2"/>
  <c r="Z99" i="2"/>
  <c r="V99" i="2"/>
  <c r="R99" i="2"/>
  <c r="J99" i="2"/>
  <c r="H99" i="2"/>
  <c r="X99" i="2"/>
  <c r="T99" i="2"/>
  <c r="P99" i="2"/>
  <c r="N99" i="2"/>
  <c r="L99" i="2"/>
  <c r="Z104" i="2"/>
  <c r="J104" i="2"/>
  <c r="X104" i="2"/>
  <c r="H104" i="2"/>
  <c r="V104" i="2"/>
  <c r="L104" i="2"/>
  <c r="R104" i="2"/>
  <c r="P104" i="2"/>
  <c r="N104" i="2"/>
  <c r="T104" i="2"/>
  <c r="Z108" i="2"/>
  <c r="R108" i="2"/>
  <c r="P108" i="2"/>
  <c r="N108" i="2"/>
  <c r="L108" i="2"/>
  <c r="J108" i="2"/>
  <c r="H108" i="2"/>
  <c r="X108" i="2"/>
  <c r="V108" i="2"/>
  <c r="T108" i="2"/>
  <c r="Z113" i="2"/>
  <c r="V113" i="2"/>
  <c r="T113" i="2"/>
  <c r="R113" i="2"/>
  <c r="X113" i="2"/>
  <c r="P113" i="2"/>
  <c r="N113" i="2"/>
  <c r="L113" i="2"/>
  <c r="J113" i="2"/>
  <c r="H113" i="2"/>
  <c r="Z117" i="2"/>
  <c r="N117" i="2"/>
  <c r="L117" i="2"/>
  <c r="J117" i="2"/>
  <c r="X117" i="2"/>
  <c r="V117" i="2"/>
  <c r="T117" i="2"/>
  <c r="R117" i="2"/>
  <c r="P117" i="2"/>
  <c r="H117" i="2"/>
  <c r="Z125" i="2"/>
  <c r="N125" i="2"/>
  <c r="J125" i="2"/>
  <c r="V125" i="2"/>
  <c r="T125" i="2"/>
  <c r="R125" i="2"/>
  <c r="P125" i="2"/>
  <c r="L125" i="2"/>
  <c r="H125" i="2"/>
  <c r="X125" i="2"/>
  <c r="Z130" i="2"/>
  <c r="R130" i="2"/>
  <c r="N130" i="2"/>
  <c r="H130" i="2"/>
  <c r="X130" i="2"/>
  <c r="P130" i="2"/>
  <c r="L130" i="2"/>
  <c r="J130" i="2"/>
  <c r="V130" i="2"/>
  <c r="T130" i="2"/>
  <c r="Z135" i="2"/>
  <c r="V135" i="2"/>
  <c r="T135" i="2"/>
  <c r="R135" i="2"/>
  <c r="P135" i="2"/>
  <c r="L135" i="2"/>
  <c r="J135" i="2"/>
  <c r="H135" i="2"/>
  <c r="X135" i="2"/>
  <c r="N135" i="2"/>
  <c r="Z139" i="2"/>
  <c r="N139" i="2"/>
  <c r="L139" i="2"/>
  <c r="J139" i="2"/>
  <c r="V139" i="2"/>
  <c r="R139" i="2"/>
  <c r="P139" i="2"/>
  <c r="H139" i="2"/>
  <c r="X139" i="2"/>
  <c r="T139" i="2"/>
  <c r="Z165" i="2"/>
  <c r="T165" i="2"/>
  <c r="P165" i="2"/>
  <c r="N165" i="2"/>
  <c r="X165" i="2"/>
  <c r="V165" i="2"/>
  <c r="R165" i="2"/>
  <c r="J165" i="2"/>
  <c r="L165" i="2"/>
  <c r="H165" i="2"/>
  <c r="Z178" i="2"/>
  <c r="V178" i="2"/>
  <c r="R178" i="2"/>
  <c r="P178" i="2"/>
  <c r="N178" i="2"/>
  <c r="L178" i="2"/>
  <c r="J178" i="2"/>
  <c r="T178" i="2"/>
  <c r="H178" i="2"/>
  <c r="X178" i="2"/>
  <c r="Z183" i="2"/>
  <c r="J183" i="2"/>
  <c r="V183" i="2"/>
  <c r="T183" i="2"/>
  <c r="X183" i="2"/>
  <c r="R183" i="2"/>
  <c r="N183" i="2"/>
  <c r="H183" i="2"/>
  <c r="P183" i="2"/>
  <c r="L183" i="2"/>
  <c r="Z187" i="2"/>
  <c r="R187" i="2"/>
  <c r="N187" i="2"/>
  <c r="L187" i="2"/>
  <c r="X187" i="2"/>
  <c r="V187" i="2"/>
  <c r="P187" i="2"/>
  <c r="J187" i="2"/>
  <c r="H187" i="2"/>
  <c r="T187" i="2"/>
  <c r="Z192" i="2"/>
  <c r="V192" i="2"/>
  <c r="R192" i="2"/>
  <c r="P192" i="2"/>
  <c r="J192" i="2"/>
  <c r="H192" i="2"/>
  <c r="N192" i="2"/>
  <c r="X192" i="2"/>
  <c r="L192" i="2"/>
  <c r="T192" i="2"/>
  <c r="Z196" i="2"/>
  <c r="N196" i="2"/>
  <c r="J196" i="2"/>
  <c r="X196" i="2"/>
  <c r="H196" i="2"/>
  <c r="P196" i="2"/>
  <c r="L196" i="2"/>
  <c r="V196" i="2"/>
  <c r="R196" i="2"/>
  <c r="T196" i="2"/>
  <c r="Z201" i="2"/>
  <c r="R201" i="2"/>
  <c r="N201" i="2"/>
  <c r="L201" i="2"/>
  <c r="X201" i="2"/>
  <c r="V201" i="2"/>
  <c r="P201" i="2"/>
  <c r="H201" i="2"/>
  <c r="T201" i="2"/>
  <c r="J201" i="2"/>
  <c r="Z205" i="2"/>
  <c r="J205" i="2"/>
  <c r="V205" i="2"/>
  <c r="T205" i="2"/>
  <c r="H205" i="2"/>
  <c r="X205" i="2"/>
  <c r="P205" i="2"/>
  <c r="L205" i="2"/>
  <c r="R205" i="2"/>
  <c r="N205" i="2"/>
  <c r="Z226" i="2"/>
  <c r="N226" i="2"/>
  <c r="J226" i="2"/>
  <c r="X226" i="2"/>
  <c r="H226" i="2"/>
  <c r="L226" i="2"/>
  <c r="P226" i="2"/>
  <c r="V226" i="2"/>
  <c r="T226" i="2"/>
  <c r="R226" i="2"/>
  <c r="Z231" i="2"/>
  <c r="R231" i="2"/>
  <c r="N231" i="2"/>
  <c r="L231" i="2"/>
  <c r="X231" i="2"/>
  <c r="V231" i="2"/>
  <c r="T231" i="2"/>
  <c r="P231" i="2"/>
  <c r="J231" i="2"/>
  <c r="H231" i="2"/>
  <c r="Z26" i="2"/>
  <c r="P26" i="2"/>
  <c r="N26" i="2"/>
  <c r="L26" i="2"/>
  <c r="J26" i="2"/>
  <c r="X26" i="2"/>
  <c r="R26" i="2"/>
  <c r="H26" i="2"/>
  <c r="V26" i="2"/>
  <c r="T26" i="2"/>
  <c r="Z41" i="2"/>
  <c r="P41" i="2"/>
  <c r="N41" i="2"/>
  <c r="J41" i="2"/>
  <c r="X41" i="2"/>
  <c r="H41" i="2"/>
  <c r="V41" i="2"/>
  <c r="T41" i="2"/>
  <c r="R41" i="2"/>
  <c r="L41" i="2"/>
  <c r="Z76" i="2"/>
  <c r="N76" i="2"/>
  <c r="L76" i="2"/>
  <c r="J76" i="2"/>
  <c r="P76" i="2"/>
  <c r="H76" i="2"/>
  <c r="X76" i="2"/>
  <c r="V76" i="2"/>
  <c r="T76" i="2"/>
  <c r="R76" i="2"/>
  <c r="Z116" i="2"/>
  <c r="P116" i="2"/>
  <c r="N116" i="2"/>
  <c r="L116" i="2"/>
  <c r="X116" i="2"/>
  <c r="V116" i="2"/>
  <c r="T116" i="2"/>
  <c r="H116" i="2"/>
  <c r="R116" i="2"/>
  <c r="J116" i="2"/>
  <c r="Z177" i="2"/>
  <c r="X177" i="2"/>
  <c r="H177" i="2"/>
  <c r="T177" i="2"/>
  <c r="R177" i="2"/>
  <c r="J177" i="2"/>
  <c r="N177" i="2"/>
  <c r="V177" i="2"/>
  <c r="P177" i="2"/>
  <c r="L177" i="2"/>
  <c r="X14" i="2"/>
  <c r="H14" i="2"/>
  <c r="N14" i="2"/>
  <c r="L14" i="2"/>
  <c r="J14" i="2"/>
  <c r="V14" i="2"/>
  <c r="T14" i="2"/>
  <c r="R14" i="2"/>
  <c r="P14" i="2"/>
  <c r="Z28" i="2"/>
  <c r="L28" i="2"/>
  <c r="J28" i="2"/>
  <c r="X28" i="2"/>
  <c r="H28" i="2"/>
  <c r="T28" i="2"/>
  <c r="V28" i="2"/>
  <c r="R28" i="2"/>
  <c r="N28" i="2"/>
  <c r="P28" i="2"/>
  <c r="AA54" i="2"/>
  <c r="Z144" i="2"/>
  <c r="R144" i="2"/>
  <c r="P144" i="2"/>
  <c r="N144" i="2"/>
  <c r="H144" i="2"/>
  <c r="V144" i="2"/>
  <c r="T144" i="2"/>
  <c r="L144" i="2"/>
  <c r="X144" i="2"/>
  <c r="J144" i="2"/>
  <c r="Z148" i="2"/>
  <c r="T148" i="2"/>
  <c r="J148" i="2"/>
  <c r="H148" i="2"/>
  <c r="X148" i="2"/>
  <c r="N148" i="2"/>
  <c r="V148" i="2"/>
  <c r="R148" i="2"/>
  <c r="P148" i="2"/>
  <c r="L148" i="2"/>
  <c r="Z153" i="2"/>
  <c r="N153" i="2"/>
  <c r="J153" i="2"/>
  <c r="X153" i="2"/>
  <c r="H153" i="2"/>
  <c r="P153" i="2"/>
  <c r="L153" i="2"/>
  <c r="T153" i="2"/>
  <c r="R153" i="2"/>
  <c r="V153" i="2"/>
  <c r="Z157" i="2"/>
  <c r="V157" i="2"/>
  <c r="R157" i="2"/>
  <c r="P157" i="2"/>
  <c r="T157" i="2"/>
  <c r="N157" i="2"/>
  <c r="L157" i="2"/>
  <c r="H157" i="2"/>
  <c r="X157" i="2"/>
  <c r="J157" i="2"/>
  <c r="Z170" i="2"/>
  <c r="X170" i="2"/>
  <c r="H170" i="2"/>
  <c r="T170" i="2"/>
  <c r="R170" i="2"/>
  <c r="L170" i="2"/>
  <c r="J170" i="2"/>
  <c r="P170" i="2"/>
  <c r="V170" i="2"/>
  <c r="N170" i="2"/>
  <c r="Y174" i="2"/>
  <c r="Z235" i="2"/>
  <c r="J235" i="2"/>
  <c r="V235" i="2"/>
  <c r="T235" i="2"/>
  <c r="X235" i="2"/>
  <c r="N235" i="2"/>
  <c r="H235" i="2"/>
  <c r="R235" i="2"/>
  <c r="P235" i="2"/>
  <c r="L235" i="2"/>
  <c r="N31" i="2"/>
  <c r="X31" i="2"/>
  <c r="V31" i="2"/>
  <c r="T31" i="2"/>
  <c r="R31" i="2"/>
  <c r="P31" i="2"/>
  <c r="L31" i="2"/>
  <c r="J31" i="2"/>
  <c r="H31" i="2"/>
  <c r="Z80" i="2"/>
  <c r="T80" i="2"/>
  <c r="R80" i="2"/>
  <c r="P80" i="2"/>
  <c r="V80" i="2"/>
  <c r="N80" i="2"/>
  <c r="L80" i="2"/>
  <c r="H80" i="2"/>
  <c r="X80" i="2"/>
  <c r="J80" i="2"/>
  <c r="Z15" i="2"/>
  <c r="H15" i="2"/>
  <c r="V15" i="2"/>
  <c r="P15" i="2"/>
  <c r="T15" i="2"/>
  <c r="L15" i="2"/>
  <c r="R15" i="2"/>
  <c r="J15" i="2"/>
  <c r="X15" i="2"/>
  <c r="N15" i="2"/>
  <c r="AB31" i="2"/>
  <c r="Z45" i="2"/>
  <c r="X45" i="2"/>
  <c r="H45" i="2"/>
  <c r="V45" i="2"/>
  <c r="R45" i="2"/>
  <c r="P45" i="2"/>
  <c r="N45" i="2"/>
  <c r="L45" i="2"/>
  <c r="J45" i="2"/>
  <c r="AB80" i="2"/>
  <c r="Z107" i="2"/>
  <c r="T107" i="2"/>
  <c r="R107" i="2"/>
  <c r="P107" i="2"/>
  <c r="H107" i="2"/>
  <c r="J107" i="2"/>
  <c r="X107" i="2"/>
  <c r="V107" i="2"/>
  <c r="N107" i="2"/>
  <c r="L107" i="2"/>
  <c r="Z129" i="2"/>
  <c r="T129" i="2"/>
  <c r="P129" i="2"/>
  <c r="X129" i="2"/>
  <c r="V129" i="2"/>
  <c r="N129" i="2"/>
  <c r="L129" i="2"/>
  <c r="J129" i="2"/>
  <c r="H129" i="2"/>
  <c r="R129" i="2"/>
  <c r="AB146" i="2"/>
  <c r="AB164" i="2"/>
  <c r="V164" i="2"/>
  <c r="R164" i="2"/>
  <c r="P164" i="2"/>
  <c r="N164" i="2"/>
  <c r="L164" i="2"/>
  <c r="J164" i="2"/>
  <c r="X164" i="2"/>
  <c r="T164" i="2"/>
  <c r="H164" i="2"/>
  <c r="Z195" i="2"/>
  <c r="P195" i="2"/>
  <c r="L195" i="2"/>
  <c r="J195" i="2"/>
  <c r="X195" i="2"/>
  <c r="T195" i="2"/>
  <c r="R195" i="2"/>
  <c r="N195" i="2"/>
  <c r="V195" i="2"/>
  <c r="H195" i="2"/>
  <c r="Z33" i="2"/>
  <c r="L33" i="2"/>
  <c r="J33" i="2"/>
  <c r="X33" i="2"/>
  <c r="V33" i="2"/>
  <c r="R33" i="2"/>
  <c r="T33" i="2"/>
  <c r="P33" i="2"/>
  <c r="N33" i="2"/>
  <c r="H33" i="2"/>
  <c r="Z82" i="2"/>
  <c r="P82" i="2"/>
  <c r="N82" i="2"/>
  <c r="L82" i="2"/>
  <c r="H82" i="2"/>
  <c r="V82" i="2"/>
  <c r="T82" i="2"/>
  <c r="X82" i="2"/>
  <c r="R82" i="2"/>
  <c r="J82" i="2"/>
  <c r="Z17" i="2"/>
  <c r="T17" i="2"/>
  <c r="R17" i="2"/>
  <c r="V17" i="2"/>
  <c r="P17" i="2"/>
  <c r="N17" i="2"/>
  <c r="L17" i="2"/>
  <c r="H17" i="2"/>
  <c r="J17" i="2"/>
  <c r="X17" i="2"/>
  <c r="AB24" i="2"/>
  <c r="AB28" i="2"/>
  <c r="AB33" i="2"/>
  <c r="Z47" i="2"/>
  <c r="R47" i="2"/>
  <c r="P47" i="2"/>
  <c r="L47" i="2"/>
  <c r="J47" i="2"/>
  <c r="X47" i="2"/>
  <c r="V47" i="2"/>
  <c r="T47" i="2"/>
  <c r="N47" i="2"/>
  <c r="H47" i="2"/>
  <c r="Z51" i="2"/>
  <c r="J51" i="2"/>
  <c r="X51" i="2"/>
  <c r="H51" i="2"/>
  <c r="T51" i="2"/>
  <c r="R51" i="2"/>
  <c r="P51" i="2"/>
  <c r="N51" i="2"/>
  <c r="L51" i="2"/>
  <c r="V51" i="2"/>
  <c r="Z39" i="2"/>
  <c r="T39" i="2"/>
  <c r="R39" i="2"/>
  <c r="N39" i="2"/>
  <c r="L39" i="2"/>
  <c r="J39" i="2"/>
  <c r="H39" i="2"/>
  <c r="X39" i="2"/>
  <c r="V39" i="2"/>
  <c r="P39" i="2"/>
  <c r="Z43" i="2"/>
  <c r="L43" i="2"/>
  <c r="J43" i="2"/>
  <c r="V43" i="2"/>
  <c r="T43" i="2"/>
  <c r="R43" i="2"/>
  <c r="X43" i="2"/>
  <c r="P43" i="2"/>
  <c r="N43" i="2"/>
  <c r="H43" i="2"/>
  <c r="Z56" i="2"/>
  <c r="N56" i="2"/>
  <c r="L56" i="2"/>
  <c r="X56" i="2"/>
  <c r="H56" i="2"/>
  <c r="V56" i="2"/>
  <c r="T56" i="2"/>
  <c r="R56" i="2"/>
  <c r="P56" i="2"/>
  <c r="J56" i="2"/>
  <c r="Z60" i="2"/>
  <c r="V60" i="2"/>
  <c r="T60" i="2"/>
  <c r="P60" i="2"/>
  <c r="N60" i="2"/>
  <c r="L60" i="2"/>
  <c r="J60" i="2"/>
  <c r="H60" i="2"/>
  <c r="X60" i="2"/>
  <c r="R60" i="2"/>
  <c r="Z65" i="2"/>
  <c r="V65" i="2"/>
  <c r="R65" i="2"/>
  <c r="X65" i="2"/>
  <c r="P65" i="2"/>
  <c r="N65" i="2"/>
  <c r="T65" i="2"/>
  <c r="L65" i="2"/>
  <c r="J65" i="2"/>
  <c r="H65" i="2"/>
  <c r="Z69" i="2"/>
  <c r="N69" i="2"/>
  <c r="J69" i="2"/>
  <c r="R69" i="2"/>
  <c r="P69" i="2"/>
  <c r="H69" i="2"/>
  <c r="X69" i="2"/>
  <c r="V69" i="2"/>
  <c r="T69" i="2"/>
  <c r="L69" i="2"/>
  <c r="Z74" i="2"/>
  <c r="R74" i="2"/>
  <c r="N74" i="2"/>
  <c r="X74" i="2"/>
  <c r="V74" i="2"/>
  <c r="P74" i="2"/>
  <c r="L74" i="2"/>
  <c r="T74" i="2"/>
  <c r="J74" i="2"/>
  <c r="H74" i="2"/>
  <c r="Z79" i="2"/>
  <c r="V79" i="2"/>
  <c r="T79" i="2"/>
  <c r="R79" i="2"/>
  <c r="J79" i="2"/>
  <c r="H79" i="2"/>
  <c r="X79" i="2"/>
  <c r="P79" i="2"/>
  <c r="N79" i="2"/>
  <c r="L79" i="2"/>
  <c r="Z87" i="2"/>
  <c r="T87" i="2"/>
  <c r="R87" i="2"/>
  <c r="P87" i="2"/>
  <c r="L87" i="2"/>
  <c r="J87" i="2"/>
  <c r="H87" i="2"/>
  <c r="X87" i="2"/>
  <c r="V87" i="2"/>
  <c r="N87" i="2"/>
  <c r="Z91" i="2"/>
  <c r="L91" i="2"/>
  <c r="J91" i="2"/>
  <c r="X91" i="2"/>
  <c r="H91" i="2"/>
  <c r="R91" i="2"/>
  <c r="P91" i="2"/>
  <c r="N91" i="2"/>
  <c r="V91" i="2"/>
  <c r="T91" i="2"/>
  <c r="Z96" i="2"/>
  <c r="P96" i="2"/>
  <c r="N96" i="2"/>
  <c r="L96" i="2"/>
  <c r="X96" i="2"/>
  <c r="V96" i="2"/>
  <c r="T96" i="2"/>
  <c r="R96" i="2"/>
  <c r="J96" i="2"/>
  <c r="H96" i="2"/>
  <c r="Z100" i="2"/>
  <c r="T100" i="2"/>
  <c r="P100" i="2"/>
  <c r="L100" i="2"/>
  <c r="J100" i="2"/>
  <c r="H100" i="2"/>
  <c r="R100" i="2"/>
  <c r="N100" i="2"/>
  <c r="X100" i="2"/>
  <c r="V100" i="2"/>
  <c r="Z105" i="2"/>
  <c r="X105" i="2"/>
  <c r="H105" i="2"/>
  <c r="V105" i="2"/>
  <c r="T105" i="2"/>
  <c r="P105" i="2"/>
  <c r="N105" i="2"/>
  <c r="L105" i="2"/>
  <c r="R105" i="2"/>
  <c r="J105" i="2"/>
  <c r="Z109" i="2"/>
  <c r="P109" i="2"/>
  <c r="N109" i="2"/>
  <c r="L109" i="2"/>
  <c r="V109" i="2"/>
  <c r="T109" i="2"/>
  <c r="R109" i="2"/>
  <c r="H109" i="2"/>
  <c r="X109" i="2"/>
  <c r="J109" i="2"/>
  <c r="Z114" i="2"/>
  <c r="T114" i="2"/>
  <c r="R114" i="2"/>
  <c r="P114" i="2"/>
  <c r="J114" i="2"/>
  <c r="H114" i="2"/>
  <c r="X114" i="2"/>
  <c r="V114" i="2"/>
  <c r="N114" i="2"/>
  <c r="L114" i="2"/>
  <c r="Z122" i="2"/>
  <c r="R122" i="2"/>
  <c r="P122" i="2"/>
  <c r="N122" i="2"/>
  <c r="J122" i="2"/>
  <c r="H122" i="2"/>
  <c r="L122" i="2"/>
  <c r="X122" i="2"/>
  <c r="V122" i="2"/>
  <c r="T122" i="2"/>
  <c r="Z127" i="2"/>
  <c r="X127" i="2"/>
  <c r="H127" i="2"/>
  <c r="T127" i="2"/>
  <c r="R127" i="2"/>
  <c r="P127" i="2"/>
  <c r="N127" i="2"/>
  <c r="V127" i="2"/>
  <c r="L127" i="2"/>
  <c r="J127" i="2"/>
  <c r="Z131" i="2"/>
  <c r="P131" i="2"/>
  <c r="L131" i="2"/>
  <c r="J131" i="2"/>
  <c r="H131" i="2"/>
  <c r="X131" i="2"/>
  <c r="V131" i="2"/>
  <c r="T131" i="2"/>
  <c r="R131" i="2"/>
  <c r="N131" i="2"/>
  <c r="T136" i="2"/>
  <c r="R136" i="2"/>
  <c r="P136" i="2"/>
  <c r="H136" i="2"/>
  <c r="V136" i="2"/>
  <c r="N136" i="2"/>
  <c r="L136" i="2"/>
  <c r="X136" i="2"/>
  <c r="J136" i="2"/>
  <c r="Z140" i="2"/>
  <c r="L140" i="2"/>
  <c r="J140" i="2"/>
  <c r="X140" i="2"/>
  <c r="H140" i="2"/>
  <c r="N140" i="2"/>
  <c r="V140" i="2"/>
  <c r="T140" i="2"/>
  <c r="R140" i="2"/>
  <c r="P140" i="2"/>
  <c r="AB144" i="2"/>
  <c r="AB148" i="2"/>
  <c r="J162" i="2"/>
  <c r="V162" i="2"/>
  <c r="T162" i="2"/>
  <c r="X162" i="2"/>
  <c r="R162" i="2"/>
  <c r="N162" i="2"/>
  <c r="L162" i="2"/>
  <c r="H162" i="2"/>
  <c r="P162" i="2"/>
  <c r="Z175" i="2"/>
  <c r="L175" i="2"/>
  <c r="X175" i="2"/>
  <c r="H175" i="2"/>
  <c r="V175" i="2"/>
  <c r="R175" i="2"/>
  <c r="P175" i="2"/>
  <c r="N175" i="2"/>
  <c r="T175" i="2"/>
  <c r="J175" i="2"/>
  <c r="Z179" i="2"/>
  <c r="T179" i="2"/>
  <c r="P179" i="2"/>
  <c r="N179" i="2"/>
  <c r="X179" i="2"/>
  <c r="V179" i="2"/>
  <c r="R179" i="2"/>
  <c r="L179" i="2"/>
  <c r="H179" i="2"/>
  <c r="J179" i="2"/>
  <c r="Z184" i="2"/>
  <c r="X184" i="2"/>
  <c r="H184" i="2"/>
  <c r="T184" i="2"/>
  <c r="R184" i="2"/>
  <c r="J184" i="2"/>
  <c r="L184" i="2"/>
  <c r="V184" i="2"/>
  <c r="P184" i="2"/>
  <c r="N184" i="2"/>
  <c r="Z188" i="2"/>
  <c r="P188" i="2"/>
  <c r="L188" i="2"/>
  <c r="J188" i="2"/>
  <c r="N188" i="2"/>
  <c r="H188" i="2"/>
  <c r="T188" i="2"/>
  <c r="X188" i="2"/>
  <c r="V188" i="2"/>
  <c r="R188" i="2"/>
  <c r="Z193" i="2"/>
  <c r="T193" i="2"/>
  <c r="P193" i="2"/>
  <c r="N193" i="2"/>
  <c r="R193" i="2"/>
  <c r="L193" i="2"/>
  <c r="J193" i="2"/>
  <c r="V193" i="2"/>
  <c r="H193" i="2"/>
  <c r="X193" i="2"/>
  <c r="Z197" i="2"/>
  <c r="L197" i="2"/>
  <c r="X197" i="2"/>
  <c r="H197" i="2"/>
  <c r="V197" i="2"/>
  <c r="T197" i="2"/>
  <c r="R197" i="2"/>
  <c r="P197" i="2"/>
  <c r="N197" i="2"/>
  <c r="J197" i="2"/>
  <c r="Z202" i="2"/>
  <c r="P202" i="2"/>
  <c r="L202" i="2"/>
  <c r="J202" i="2"/>
  <c r="H202" i="2"/>
  <c r="X202" i="2"/>
  <c r="T202" i="2"/>
  <c r="R202" i="2"/>
  <c r="N202" i="2"/>
  <c r="V202" i="2"/>
  <c r="Z223" i="2"/>
  <c r="T223" i="2"/>
  <c r="P223" i="2"/>
  <c r="N223" i="2"/>
  <c r="L223" i="2"/>
  <c r="J223" i="2"/>
  <c r="H223" i="2"/>
  <c r="X223" i="2"/>
  <c r="R223" i="2"/>
  <c r="V223" i="2"/>
  <c r="Z227" i="2"/>
  <c r="L227" i="2"/>
  <c r="X227" i="2"/>
  <c r="H227" i="2"/>
  <c r="V227" i="2"/>
  <c r="R227" i="2"/>
  <c r="P227" i="2"/>
  <c r="N227" i="2"/>
  <c r="J227" i="2"/>
  <c r="T227" i="2"/>
  <c r="AB26" i="2"/>
  <c r="Z58" i="2"/>
  <c r="J58" i="2"/>
  <c r="X58" i="2"/>
  <c r="H58" i="2"/>
  <c r="T58" i="2"/>
  <c r="R58" i="2"/>
  <c r="P58" i="2"/>
  <c r="N58" i="2"/>
  <c r="L58" i="2"/>
  <c r="V58" i="2"/>
  <c r="Z93" i="2"/>
  <c r="X93" i="2"/>
  <c r="H93" i="2"/>
  <c r="V93" i="2"/>
  <c r="T93" i="2"/>
  <c r="J93" i="2"/>
  <c r="R93" i="2"/>
  <c r="P93" i="2"/>
  <c r="N93" i="2"/>
  <c r="L93" i="2"/>
  <c r="Z133" i="2"/>
  <c r="L133" i="2"/>
  <c r="J133" i="2"/>
  <c r="X133" i="2"/>
  <c r="H133" i="2"/>
  <c r="V133" i="2"/>
  <c r="T133" i="2"/>
  <c r="R133" i="2"/>
  <c r="N133" i="2"/>
  <c r="P133" i="2"/>
  <c r="Z191" i="2"/>
  <c r="X191" i="2"/>
  <c r="H191" i="2"/>
  <c r="T191" i="2"/>
  <c r="R191" i="2"/>
  <c r="V191" i="2"/>
  <c r="P191" i="2"/>
  <c r="L191" i="2"/>
  <c r="J191" i="2"/>
  <c r="N191" i="2"/>
  <c r="Z24" i="2"/>
  <c r="T24" i="2"/>
  <c r="R24" i="2"/>
  <c r="P24" i="2"/>
  <c r="N24" i="2"/>
  <c r="L24" i="2"/>
  <c r="J24" i="2"/>
  <c r="X24" i="2"/>
  <c r="H24" i="2"/>
  <c r="V24" i="2"/>
  <c r="AA46" i="2"/>
  <c r="Z25" i="2"/>
  <c r="R25" i="2"/>
  <c r="P25" i="2"/>
  <c r="N25" i="2"/>
  <c r="T25" i="2"/>
  <c r="L25" i="2"/>
  <c r="J25" i="2"/>
  <c r="H25" i="2"/>
  <c r="X25" i="2"/>
  <c r="V25" i="2"/>
  <c r="Z30" i="2"/>
  <c r="P30" i="2"/>
  <c r="X30" i="2"/>
  <c r="V30" i="2"/>
  <c r="T30" i="2"/>
  <c r="N30" i="2"/>
  <c r="R30" i="2"/>
  <c r="L30" i="2"/>
  <c r="J30" i="2"/>
  <c r="H30" i="2"/>
  <c r="Z34" i="2"/>
  <c r="J34" i="2"/>
  <c r="X34" i="2"/>
  <c r="H34" i="2"/>
  <c r="L34" i="2"/>
  <c r="V34" i="2"/>
  <c r="T34" i="2"/>
  <c r="R34" i="2"/>
  <c r="P34" i="2"/>
  <c r="N34" i="2"/>
  <c r="Z83" i="2"/>
  <c r="N83" i="2"/>
  <c r="L83" i="2"/>
  <c r="J83" i="2"/>
  <c r="R83" i="2"/>
  <c r="P83" i="2"/>
  <c r="H83" i="2"/>
  <c r="X83" i="2"/>
  <c r="V83" i="2"/>
  <c r="T83" i="2"/>
  <c r="AA94" i="2"/>
  <c r="Z119" i="2"/>
  <c r="X119" i="2"/>
  <c r="H119" i="2"/>
  <c r="V119" i="2"/>
  <c r="T119" i="2"/>
  <c r="N119" i="2"/>
  <c r="L119" i="2"/>
  <c r="J119" i="2"/>
  <c r="R119" i="2"/>
  <c r="P119" i="2"/>
  <c r="Z145" i="2"/>
  <c r="P145" i="2"/>
  <c r="N145" i="2"/>
  <c r="L145" i="2"/>
  <c r="R145" i="2"/>
  <c r="H145" i="2"/>
  <c r="X145" i="2"/>
  <c r="V145" i="2"/>
  <c r="J145" i="2"/>
  <c r="T145" i="2"/>
  <c r="Z149" i="2"/>
  <c r="X149" i="2"/>
  <c r="T149" i="2"/>
  <c r="R149" i="2"/>
  <c r="J149" i="2"/>
  <c r="H149" i="2"/>
  <c r="P149" i="2"/>
  <c r="L149" i="2"/>
  <c r="N149" i="2"/>
  <c r="V149" i="2"/>
  <c r="Z154" i="2"/>
  <c r="L154" i="2"/>
  <c r="X154" i="2"/>
  <c r="H154" i="2"/>
  <c r="V154" i="2"/>
  <c r="T154" i="2"/>
  <c r="R154" i="2"/>
  <c r="P154" i="2"/>
  <c r="J154" i="2"/>
  <c r="N154" i="2"/>
  <c r="Z159" i="2"/>
  <c r="P159" i="2"/>
  <c r="L159" i="2"/>
  <c r="J159" i="2"/>
  <c r="X159" i="2"/>
  <c r="V159" i="2"/>
  <c r="H159" i="2"/>
  <c r="T159" i="2"/>
  <c r="R159" i="2"/>
  <c r="N159" i="2"/>
  <c r="Z167" i="2"/>
  <c r="N167" i="2"/>
  <c r="J167" i="2"/>
  <c r="X167" i="2"/>
  <c r="H167" i="2"/>
  <c r="P167" i="2"/>
  <c r="L167" i="2"/>
  <c r="T167" i="2"/>
  <c r="R167" i="2"/>
  <c r="V167" i="2"/>
  <c r="Z171" i="2"/>
  <c r="V171" i="2"/>
  <c r="R171" i="2"/>
  <c r="P171" i="2"/>
  <c r="T171" i="2"/>
  <c r="N171" i="2"/>
  <c r="L171" i="2"/>
  <c r="H171" i="2"/>
  <c r="X171" i="2"/>
  <c r="J171" i="2"/>
  <c r="P232" i="2"/>
  <c r="L232" i="2"/>
  <c r="J232" i="2"/>
  <c r="X232" i="2"/>
  <c r="V232" i="2"/>
  <c r="R232" i="2"/>
  <c r="H232" i="2"/>
  <c r="T232" i="2"/>
  <c r="N232" i="2"/>
  <c r="Z35" i="2"/>
  <c r="X35" i="2"/>
  <c r="H35" i="2"/>
  <c r="V35" i="2"/>
  <c r="N35" i="2"/>
  <c r="L35" i="2"/>
  <c r="J35" i="2"/>
  <c r="T35" i="2"/>
  <c r="R35" i="2"/>
  <c r="P35" i="2"/>
  <c r="AB35" i="2"/>
  <c r="Z72" i="2"/>
  <c r="V72" i="2"/>
  <c r="R72" i="2"/>
  <c r="P72" i="2"/>
  <c r="N72" i="2"/>
  <c r="J72" i="2"/>
  <c r="H72" i="2"/>
  <c r="X72" i="2"/>
  <c r="T72" i="2"/>
  <c r="L72" i="2"/>
  <c r="Z98" i="2"/>
  <c r="L98" i="2"/>
  <c r="J98" i="2"/>
  <c r="X98" i="2"/>
  <c r="H98" i="2"/>
  <c r="T98" i="2"/>
  <c r="R98" i="2"/>
  <c r="P98" i="2"/>
  <c r="N98" i="2"/>
  <c r="V98" i="2"/>
  <c r="Z124" i="2"/>
  <c r="P124" i="2"/>
  <c r="L124" i="2"/>
  <c r="T124" i="2"/>
  <c r="R124" i="2"/>
  <c r="N124" i="2"/>
  <c r="V124" i="2"/>
  <c r="J124" i="2"/>
  <c r="H124" i="2"/>
  <c r="X124" i="2"/>
  <c r="T186" i="2"/>
  <c r="P186" i="2"/>
  <c r="N186" i="2"/>
  <c r="X186" i="2"/>
  <c r="V186" i="2"/>
  <c r="R186" i="2"/>
  <c r="J186" i="2"/>
  <c r="L186" i="2"/>
  <c r="H186" i="2"/>
  <c r="Z20" i="2"/>
  <c r="N20" i="2"/>
  <c r="L20" i="2"/>
  <c r="H20" i="2"/>
  <c r="J20" i="2"/>
  <c r="X20" i="2"/>
  <c r="R20" i="2"/>
  <c r="V20" i="2"/>
  <c r="T20" i="2"/>
  <c r="P20" i="2"/>
  <c r="Z16" i="2"/>
  <c r="T16" i="2"/>
  <c r="V16" i="2"/>
  <c r="R16" i="2"/>
  <c r="P16" i="2"/>
  <c r="N16" i="2"/>
  <c r="H16" i="2"/>
  <c r="J16" i="2"/>
  <c r="L16" i="2"/>
  <c r="X16" i="2"/>
  <c r="Z48" i="2"/>
  <c r="P48" i="2"/>
  <c r="N48" i="2"/>
  <c r="J48" i="2"/>
  <c r="X48" i="2"/>
  <c r="H48" i="2"/>
  <c r="V48" i="2"/>
  <c r="T48" i="2"/>
  <c r="R48" i="2"/>
  <c r="L48" i="2"/>
  <c r="Z52" i="2"/>
  <c r="X52" i="2"/>
  <c r="H52" i="2"/>
  <c r="V52" i="2"/>
  <c r="R52" i="2"/>
  <c r="P52" i="2"/>
  <c r="T52" i="2"/>
  <c r="N52" i="2"/>
  <c r="L52" i="2"/>
  <c r="J52" i="2"/>
  <c r="Z40" i="2"/>
  <c r="R40" i="2"/>
  <c r="P40" i="2"/>
  <c r="L40" i="2"/>
  <c r="J40" i="2"/>
  <c r="X40" i="2"/>
  <c r="V40" i="2"/>
  <c r="T40" i="2"/>
  <c r="N40" i="2"/>
  <c r="H40" i="2"/>
  <c r="Z44" i="2"/>
  <c r="J44" i="2"/>
  <c r="X44" i="2"/>
  <c r="H44" i="2"/>
  <c r="T44" i="2"/>
  <c r="R44" i="2"/>
  <c r="P44" i="2"/>
  <c r="N44" i="2"/>
  <c r="L44" i="2"/>
  <c r="V44" i="2"/>
  <c r="Z57" i="2"/>
  <c r="L57" i="2"/>
  <c r="J57" i="2"/>
  <c r="V57" i="2"/>
  <c r="T57" i="2"/>
  <c r="X57" i="2"/>
  <c r="R57" i="2"/>
  <c r="P57" i="2"/>
  <c r="N57" i="2"/>
  <c r="H57" i="2"/>
  <c r="Z61" i="2"/>
  <c r="T61" i="2"/>
  <c r="R61" i="2"/>
  <c r="N61" i="2"/>
  <c r="L61" i="2"/>
  <c r="X61" i="2"/>
  <c r="V61" i="2"/>
  <c r="P61" i="2"/>
  <c r="J61" i="2"/>
  <c r="H61" i="2"/>
  <c r="Z66" i="2"/>
  <c r="T66" i="2"/>
  <c r="P66" i="2"/>
  <c r="H66" i="2"/>
  <c r="V66" i="2"/>
  <c r="R66" i="2"/>
  <c r="N66" i="2"/>
  <c r="L66" i="2"/>
  <c r="J66" i="2"/>
  <c r="X66" i="2"/>
  <c r="Z71" i="2"/>
  <c r="X71" i="2"/>
  <c r="H71" i="2"/>
  <c r="T71" i="2"/>
  <c r="N71" i="2"/>
  <c r="L71" i="2"/>
  <c r="V71" i="2"/>
  <c r="R71" i="2"/>
  <c r="P71" i="2"/>
  <c r="J71" i="2"/>
  <c r="Z75" i="2"/>
  <c r="P75" i="2"/>
  <c r="N75" i="2"/>
  <c r="L75" i="2"/>
  <c r="V75" i="2"/>
  <c r="T75" i="2"/>
  <c r="J75" i="2"/>
  <c r="H75" i="2"/>
  <c r="X75" i="2"/>
  <c r="R75" i="2"/>
  <c r="Z88" i="2"/>
  <c r="R88" i="2"/>
  <c r="P88" i="2"/>
  <c r="N88" i="2"/>
  <c r="V88" i="2"/>
  <c r="T88" i="2"/>
  <c r="L88" i="2"/>
  <c r="J88" i="2"/>
  <c r="H88" i="2"/>
  <c r="X88" i="2"/>
  <c r="Z92" i="2"/>
  <c r="J92" i="2"/>
  <c r="X92" i="2"/>
  <c r="H92" i="2"/>
  <c r="V92" i="2"/>
  <c r="T92" i="2"/>
  <c r="R92" i="2"/>
  <c r="P92" i="2"/>
  <c r="N92" i="2"/>
  <c r="L92" i="2"/>
  <c r="Z97" i="2"/>
  <c r="N97" i="2"/>
  <c r="L97" i="2"/>
  <c r="J97" i="2"/>
  <c r="P97" i="2"/>
  <c r="H97" i="2"/>
  <c r="X97" i="2"/>
  <c r="V97" i="2"/>
  <c r="T97" i="2"/>
  <c r="R97" i="2"/>
  <c r="Z101" i="2"/>
  <c r="R101" i="2"/>
  <c r="P101" i="2"/>
  <c r="N101" i="2"/>
  <c r="T101" i="2"/>
  <c r="L101" i="2"/>
  <c r="J101" i="2"/>
  <c r="X101" i="2"/>
  <c r="V101" i="2"/>
  <c r="H101" i="2"/>
  <c r="Z106" i="2"/>
  <c r="V106" i="2"/>
  <c r="T106" i="2"/>
  <c r="R106" i="2"/>
  <c r="X106" i="2"/>
  <c r="P106" i="2"/>
  <c r="N106" i="2"/>
  <c r="L106" i="2"/>
  <c r="J106" i="2"/>
  <c r="H106" i="2"/>
  <c r="Z111" i="2"/>
  <c r="J111" i="2"/>
  <c r="X111" i="2"/>
  <c r="H111" i="2"/>
  <c r="V111" i="2"/>
  <c r="N111" i="2"/>
  <c r="L111" i="2"/>
  <c r="R111" i="2"/>
  <c r="P111" i="2"/>
  <c r="T111" i="2"/>
  <c r="Z115" i="2"/>
  <c r="R115" i="2"/>
  <c r="P115" i="2"/>
  <c r="N115" i="2"/>
  <c r="T115" i="2"/>
  <c r="L115" i="2"/>
  <c r="J115" i="2"/>
  <c r="X115" i="2"/>
  <c r="V115" i="2"/>
  <c r="H115" i="2"/>
  <c r="Z123" i="2"/>
  <c r="R123" i="2"/>
  <c r="P123" i="2"/>
  <c r="N123" i="2"/>
  <c r="L123" i="2"/>
  <c r="V123" i="2"/>
  <c r="T123" i="2"/>
  <c r="J123" i="2"/>
  <c r="X123" i="2"/>
  <c r="H123" i="2"/>
  <c r="Z128" i="2"/>
  <c r="V128" i="2"/>
  <c r="R128" i="2"/>
  <c r="X128" i="2"/>
  <c r="T128" i="2"/>
  <c r="P128" i="2"/>
  <c r="N128" i="2"/>
  <c r="L128" i="2"/>
  <c r="J128" i="2"/>
  <c r="H128" i="2"/>
  <c r="Z132" i="2"/>
  <c r="N132" i="2"/>
  <c r="L132" i="2"/>
  <c r="J132" i="2"/>
  <c r="V132" i="2"/>
  <c r="R132" i="2"/>
  <c r="P132" i="2"/>
  <c r="H132" i="2"/>
  <c r="T132" i="2"/>
  <c r="X132" i="2"/>
  <c r="Z137" i="2"/>
  <c r="R137" i="2"/>
  <c r="P137" i="2"/>
  <c r="N137" i="2"/>
  <c r="L137" i="2"/>
  <c r="H137" i="2"/>
  <c r="X137" i="2"/>
  <c r="V137" i="2"/>
  <c r="T137" i="2"/>
  <c r="J137" i="2"/>
  <c r="Z141" i="2"/>
  <c r="J141" i="2"/>
  <c r="X141" i="2"/>
  <c r="H141" i="2"/>
  <c r="V141" i="2"/>
  <c r="R141" i="2"/>
  <c r="N141" i="2"/>
  <c r="T141" i="2"/>
  <c r="P141" i="2"/>
  <c r="L141" i="2"/>
  <c r="AA158" i="2"/>
  <c r="Z163" i="2"/>
  <c r="X163" i="2"/>
  <c r="H163" i="2"/>
  <c r="T163" i="2"/>
  <c r="R163" i="2"/>
  <c r="J163" i="2"/>
  <c r="P163" i="2"/>
  <c r="L163" i="2"/>
  <c r="V163" i="2"/>
  <c r="N163" i="2"/>
  <c r="Z176" i="2"/>
  <c r="J176" i="2"/>
  <c r="V176" i="2"/>
  <c r="T176" i="2"/>
  <c r="X176" i="2"/>
  <c r="R176" i="2"/>
  <c r="P176" i="2"/>
  <c r="L176" i="2"/>
  <c r="H176" i="2"/>
  <c r="N176" i="2"/>
  <c r="Z180" i="2"/>
  <c r="R180" i="2"/>
  <c r="N180" i="2"/>
  <c r="L180" i="2"/>
  <c r="X180" i="2"/>
  <c r="T180" i="2"/>
  <c r="P180" i="2"/>
  <c r="J180" i="2"/>
  <c r="H180" i="2"/>
  <c r="V180" i="2"/>
  <c r="Z185" i="2"/>
  <c r="V185" i="2"/>
  <c r="R185" i="2"/>
  <c r="P185" i="2"/>
  <c r="N185" i="2"/>
  <c r="L185" i="2"/>
  <c r="J185" i="2"/>
  <c r="X185" i="2"/>
  <c r="H185" i="2"/>
  <c r="T185" i="2"/>
  <c r="Z189" i="2"/>
  <c r="N189" i="2"/>
  <c r="J189" i="2"/>
  <c r="X189" i="2"/>
  <c r="H189" i="2"/>
  <c r="T189" i="2"/>
  <c r="R189" i="2"/>
  <c r="P189" i="2"/>
  <c r="V189" i="2"/>
  <c r="L189" i="2"/>
  <c r="Z194" i="2"/>
  <c r="R194" i="2"/>
  <c r="N194" i="2"/>
  <c r="L194" i="2"/>
  <c r="X194" i="2"/>
  <c r="V194" i="2"/>
  <c r="T194" i="2"/>
  <c r="P194" i="2"/>
  <c r="H194" i="2"/>
  <c r="J194" i="2"/>
  <c r="Z199" i="2"/>
  <c r="V199" i="2"/>
  <c r="R199" i="2"/>
  <c r="P199" i="2"/>
  <c r="L199" i="2"/>
  <c r="J199" i="2"/>
  <c r="H199" i="2"/>
  <c r="N199" i="2"/>
  <c r="X199" i="2"/>
  <c r="T199" i="2"/>
  <c r="Z203" i="2"/>
  <c r="N203" i="2"/>
  <c r="J203" i="2"/>
  <c r="X203" i="2"/>
  <c r="H203" i="2"/>
  <c r="R203" i="2"/>
  <c r="P203" i="2"/>
  <c r="L203" i="2"/>
  <c r="V203" i="2"/>
  <c r="T203" i="2"/>
  <c r="R224" i="2"/>
  <c r="N224" i="2"/>
  <c r="L224" i="2"/>
  <c r="V224" i="2"/>
  <c r="T224" i="2"/>
  <c r="P224" i="2"/>
  <c r="X224" i="2"/>
  <c r="J224" i="2"/>
  <c r="H224" i="2"/>
  <c r="Z228" i="2"/>
  <c r="J228" i="2"/>
  <c r="V228" i="2"/>
  <c r="T228" i="2"/>
  <c r="X228" i="2"/>
  <c r="R228" i="2"/>
  <c r="N228" i="2"/>
  <c r="H228" i="2"/>
  <c r="P228" i="2"/>
  <c r="L228" i="2"/>
  <c r="Z236" i="2"/>
  <c r="X236" i="2"/>
  <c r="H236" i="2"/>
  <c r="T236" i="2"/>
  <c r="R236" i="2"/>
  <c r="L236" i="2"/>
  <c r="J236" i="2"/>
  <c r="P236" i="2"/>
  <c r="N236" i="2"/>
  <c r="V236" i="2"/>
  <c r="Z22" i="2"/>
  <c r="X22" i="2"/>
  <c r="H22" i="2"/>
  <c r="V22" i="2"/>
  <c r="T22" i="2"/>
  <c r="R22" i="2"/>
  <c r="P22" i="2"/>
  <c r="N22" i="2"/>
  <c r="L22" i="2"/>
  <c r="J22" i="2"/>
  <c r="V120" i="2"/>
  <c r="T120" i="2"/>
  <c r="R120" i="2"/>
  <c r="X120" i="2"/>
  <c r="P120" i="2"/>
  <c r="N120" i="2"/>
  <c r="H120" i="2"/>
  <c r="L120" i="2"/>
  <c r="J120" i="2"/>
  <c r="Z146" i="2"/>
  <c r="N146" i="2"/>
  <c r="L146" i="2"/>
  <c r="J146" i="2"/>
  <c r="V146" i="2"/>
  <c r="R146" i="2"/>
  <c r="H146" i="2"/>
  <c r="X146" i="2"/>
  <c r="T146" i="2"/>
  <c r="P146" i="2"/>
  <c r="Z155" i="2"/>
  <c r="J155" i="2"/>
  <c r="V155" i="2"/>
  <c r="T155" i="2"/>
  <c r="X155" i="2"/>
  <c r="H155" i="2"/>
  <c r="R155" i="2"/>
  <c r="P155" i="2"/>
  <c r="N155" i="2"/>
  <c r="L155" i="2"/>
  <c r="N160" i="2"/>
  <c r="J160" i="2"/>
  <c r="X160" i="2"/>
  <c r="H160" i="2"/>
  <c r="L160" i="2"/>
  <c r="T160" i="2"/>
  <c r="P160" i="2"/>
  <c r="V160" i="2"/>
  <c r="R160" i="2"/>
  <c r="Z168" i="2"/>
  <c r="L168" i="2"/>
  <c r="X168" i="2"/>
  <c r="H168" i="2"/>
  <c r="V168" i="2"/>
  <c r="T168" i="2"/>
  <c r="R168" i="2"/>
  <c r="P168" i="2"/>
  <c r="J168" i="2"/>
  <c r="N168" i="2"/>
  <c r="Z172" i="2"/>
  <c r="T172" i="2"/>
  <c r="P172" i="2"/>
  <c r="N172" i="2"/>
  <c r="X172" i="2"/>
  <c r="V172" i="2"/>
  <c r="R172" i="2"/>
  <c r="J172" i="2"/>
  <c r="H172" i="2"/>
  <c r="L172" i="2"/>
  <c r="Z233" i="2"/>
  <c r="N233" i="2"/>
  <c r="J233" i="2"/>
  <c r="X233" i="2"/>
  <c r="H233" i="2"/>
  <c r="P233" i="2"/>
  <c r="L233" i="2"/>
  <c r="V233" i="2"/>
  <c r="T233" i="2"/>
  <c r="R233" i="2"/>
  <c r="AB25" i="2"/>
  <c r="AB51" i="2"/>
  <c r="AB64" i="2"/>
  <c r="Y110" i="2"/>
  <c r="AB138" i="2"/>
  <c r="AB192" i="2"/>
  <c r="AB205" i="2"/>
  <c r="AA230" i="2"/>
  <c r="AB250" i="2"/>
  <c r="AB255" i="2"/>
  <c r="AB260" i="2"/>
  <c r="AB15" i="2"/>
  <c r="Y29" i="2"/>
  <c r="AB56" i="2"/>
  <c r="AB60" i="2"/>
  <c r="AB73" i="2"/>
  <c r="AB77" i="2"/>
  <c r="AB84" i="2"/>
  <c r="AB97" i="2"/>
  <c r="AB101" i="2"/>
  <c r="AB106" i="2"/>
  <c r="AB122" i="2"/>
  <c r="AB143" i="2"/>
  <c r="AB147" i="2"/>
  <c r="Y158" i="2"/>
  <c r="AB175" i="2"/>
  <c r="AB179" i="2"/>
  <c r="AA182" i="2"/>
  <c r="AB188" i="2"/>
  <c r="AA222" i="2"/>
  <c r="AB226" i="2"/>
  <c r="AB265" i="2"/>
  <c r="AA246" i="2"/>
  <c r="AB47" i="2"/>
  <c r="AB43" i="2"/>
  <c r="AB92" i="2"/>
  <c r="AB129" i="2"/>
  <c r="AB151" i="2"/>
  <c r="Y166" i="2"/>
  <c r="AB201" i="2"/>
  <c r="Y78" i="2"/>
  <c r="AB81" i="2"/>
  <c r="AB119" i="2"/>
  <c r="Y126" i="2"/>
  <c r="AA126" i="2"/>
  <c r="AA150" i="2"/>
  <c r="AB163" i="2"/>
  <c r="AB193" i="2"/>
  <c r="AB197" i="2"/>
  <c r="AB202" i="2"/>
  <c r="AB234" i="2"/>
  <c r="Y246" i="2"/>
  <c r="AA249" i="2"/>
  <c r="AB256" i="2"/>
  <c r="AB30" i="2"/>
  <c r="AB88" i="2"/>
  <c r="AB114" i="2"/>
  <c r="AB170" i="2"/>
  <c r="Y70" i="2"/>
  <c r="Y94" i="2"/>
  <c r="Y118" i="2"/>
  <c r="Y134" i="2"/>
  <c r="AA174" i="2"/>
  <c r="Y252" i="2"/>
  <c r="AB39" i="2"/>
  <c r="AB68" i="2"/>
  <c r="AB155" i="2"/>
  <c r="AB159" i="2"/>
  <c r="AB196" i="2"/>
  <c r="AB23" i="2"/>
  <c r="AB27" i="2"/>
  <c r="AB32" i="2"/>
  <c r="AB36" i="2"/>
  <c r="AB49" i="2"/>
  <c r="AB53" i="2"/>
  <c r="AB41" i="2"/>
  <c r="AB45" i="2"/>
  <c r="Y62" i="2"/>
  <c r="AA62" i="2"/>
  <c r="AB82" i="2"/>
  <c r="AB90" i="2"/>
  <c r="AB112" i="2"/>
  <c r="AB116" i="2"/>
  <c r="AB120" i="2"/>
  <c r="AB127" i="2"/>
  <c r="AB131" i="2"/>
  <c r="AA134" i="2"/>
  <c r="AB140" i="2"/>
  <c r="AB153" i="2"/>
  <c r="AB157" i="2"/>
  <c r="AB168" i="2"/>
  <c r="AB172" i="2"/>
  <c r="Y182" i="2"/>
  <c r="Y190" i="2"/>
  <c r="AB194" i="2"/>
  <c r="AB199" i="2"/>
  <c r="AB203" i="2"/>
  <c r="Y222" i="2"/>
  <c r="Y230" i="2"/>
  <c r="AB241" i="2"/>
  <c r="AB263" i="2"/>
  <c r="AA252" i="2"/>
  <c r="AB34" i="2"/>
  <c r="AB133" i="2"/>
  <c r="AA37" i="2"/>
  <c r="AB17" i="2"/>
  <c r="Y46" i="2"/>
  <c r="Y54" i="2"/>
  <c r="Y243" i="2"/>
  <c r="Y258" i="2"/>
  <c r="Y150" i="2"/>
  <c r="AB162" i="2"/>
  <c r="AB271" i="2"/>
  <c r="Y249" i="2"/>
  <c r="AA258" i="2"/>
  <c r="Z253" i="2"/>
  <c r="Z259" i="2"/>
  <c r="AB251" i="2"/>
  <c r="AB253" i="2"/>
  <c r="AB259" i="2"/>
  <c r="Z247" i="2"/>
  <c r="AB245" i="2"/>
  <c r="Z244" i="2"/>
  <c r="Z271" i="2"/>
  <c r="Z273" i="2"/>
  <c r="Z275" i="2"/>
  <c r="Y269" i="2"/>
  <c r="Y261" i="2"/>
  <c r="Z232" i="2"/>
  <c r="Z224" i="2"/>
  <c r="Y198" i="2"/>
  <c r="AA198" i="2"/>
  <c r="AA190" i="2"/>
  <c r="Z186" i="2"/>
  <c r="AB184" i="2"/>
  <c r="AB180" i="2"/>
  <c r="AA166" i="2"/>
  <c r="Z160" i="2"/>
  <c r="Z162" i="2"/>
  <c r="Z164" i="2"/>
  <c r="AB160" i="2"/>
  <c r="AB152" i="2"/>
  <c r="AA142" i="2"/>
  <c r="AB142" i="2" s="1"/>
  <c r="Z136" i="2"/>
  <c r="AB136" i="2"/>
  <c r="AB130" i="2"/>
  <c r="Z120" i="2"/>
  <c r="AA110" i="2"/>
  <c r="AA102" i="2"/>
  <c r="Y102" i="2"/>
  <c r="AB96" i="2"/>
  <c r="Y86" i="2"/>
  <c r="AA86" i="2"/>
  <c r="AA78" i="2"/>
  <c r="AB78" i="2" s="1"/>
  <c r="AA70" i="2"/>
  <c r="AB66" i="2"/>
  <c r="AB55" i="2"/>
  <c r="Y37" i="2"/>
  <c r="Z31" i="2"/>
  <c r="AA29" i="2"/>
  <c r="Y21" i="2"/>
  <c r="AA21" i="2"/>
  <c r="AB20" i="2"/>
  <c r="AB16" i="2"/>
  <c r="H255" i="2" l="1"/>
  <c r="R142" i="2"/>
  <c r="N142" i="2"/>
  <c r="AB174" i="2"/>
  <c r="AB94" i="2"/>
  <c r="R59" i="4"/>
  <c r="P88" i="4"/>
  <c r="L88" i="4"/>
  <c r="J88" i="4"/>
  <c r="N88" i="4"/>
  <c r="H88" i="4"/>
  <c r="J59" i="4"/>
  <c r="P59" i="4"/>
  <c r="O64" i="4"/>
  <c r="H64" i="4" s="1"/>
  <c r="P85" i="4"/>
  <c r="H85" i="4"/>
  <c r="N85" i="4"/>
  <c r="J85" i="4"/>
  <c r="H59" i="4"/>
  <c r="N59" i="4"/>
  <c r="H67" i="4"/>
  <c r="N67" i="4"/>
  <c r="F67" i="4"/>
  <c r="L67" i="4"/>
  <c r="J67" i="4"/>
  <c r="F59" i="4"/>
  <c r="L85" i="4"/>
  <c r="F85" i="4"/>
  <c r="J40" i="4"/>
  <c r="F40" i="4"/>
  <c r="O69" i="4"/>
  <c r="P69" i="4" s="1"/>
  <c r="L70" i="4"/>
  <c r="J70" i="4"/>
  <c r="F70" i="4"/>
  <c r="H70" i="4"/>
  <c r="N70" i="4"/>
  <c r="N40" i="4"/>
  <c r="L40" i="4"/>
  <c r="H40" i="4"/>
  <c r="P40" i="4"/>
  <c r="K92" i="4"/>
  <c r="R67" i="4"/>
  <c r="R85" i="4"/>
  <c r="Q64" i="4"/>
  <c r="Q92" i="4" s="1"/>
  <c r="R70" i="4"/>
  <c r="P70" i="4"/>
  <c r="I93" i="4"/>
  <c r="P53" i="4"/>
  <c r="H53" i="4"/>
  <c r="J53" i="4"/>
  <c r="N53" i="4"/>
  <c r="L53" i="4"/>
  <c r="R53" i="4"/>
  <c r="F53" i="4"/>
  <c r="AB246" i="2"/>
  <c r="AB29" i="2"/>
  <c r="X142" i="2"/>
  <c r="P255" i="2"/>
  <c r="AB37" i="2"/>
  <c r="AB182" i="2"/>
  <c r="X255" i="2"/>
  <c r="AB62" i="2"/>
  <c r="V255" i="2"/>
  <c r="J255" i="2"/>
  <c r="T255" i="2"/>
  <c r="R255" i="2"/>
  <c r="AB258" i="2"/>
  <c r="L249" i="2"/>
  <c r="J249" i="2"/>
  <c r="R249" i="2"/>
  <c r="N249" i="2"/>
  <c r="H249" i="2"/>
  <c r="V249" i="2"/>
  <c r="X249" i="2"/>
  <c r="P249" i="2"/>
  <c r="T249" i="2"/>
  <c r="J261" i="2"/>
  <c r="R261" i="2"/>
  <c r="T261" i="2"/>
  <c r="N261" i="2"/>
  <c r="L261" i="2"/>
  <c r="H261" i="2"/>
  <c r="X261" i="2"/>
  <c r="V261" i="2"/>
  <c r="P261" i="2"/>
  <c r="N246" i="2"/>
  <c r="V246" i="2"/>
  <c r="X246" i="2"/>
  <c r="L246" i="2"/>
  <c r="T246" i="2"/>
  <c r="H246" i="2"/>
  <c r="R246" i="2"/>
  <c r="J246" i="2"/>
  <c r="P246" i="2"/>
  <c r="V269" i="2"/>
  <c r="N269" i="2"/>
  <c r="J269" i="2"/>
  <c r="T269" i="2"/>
  <c r="L269" i="2"/>
  <c r="R269" i="2"/>
  <c r="X269" i="2"/>
  <c r="P269" i="2"/>
  <c r="H269" i="2"/>
  <c r="N258" i="2"/>
  <c r="V258" i="2"/>
  <c r="H258" i="2"/>
  <c r="R258" i="2"/>
  <c r="T258" i="2"/>
  <c r="J258" i="2"/>
  <c r="L258" i="2"/>
  <c r="X258" i="2"/>
  <c r="P258" i="2"/>
  <c r="R243" i="2"/>
  <c r="J243" i="2"/>
  <c r="X243" i="2"/>
  <c r="H243" i="2"/>
  <c r="N243" i="2"/>
  <c r="V243" i="2"/>
  <c r="T243" i="2"/>
  <c r="P243" i="2"/>
  <c r="L243" i="2"/>
  <c r="N252" i="2"/>
  <c r="V252" i="2"/>
  <c r="J252" i="2"/>
  <c r="T252" i="2"/>
  <c r="P252" i="2"/>
  <c r="H252" i="2"/>
  <c r="R252" i="2"/>
  <c r="L252" i="2"/>
  <c r="X252" i="2"/>
  <c r="V86" i="2"/>
  <c r="N86" i="2"/>
  <c r="R86" i="2"/>
  <c r="H86" i="2"/>
  <c r="P86" i="2"/>
  <c r="X86" i="2"/>
  <c r="J86" i="2"/>
  <c r="L86" i="2"/>
  <c r="T86" i="2"/>
  <c r="R102" i="2"/>
  <c r="J102" i="2"/>
  <c r="L102" i="2"/>
  <c r="T102" i="2"/>
  <c r="H102" i="2"/>
  <c r="P102" i="2"/>
  <c r="N102" i="2"/>
  <c r="X102" i="2"/>
  <c r="V102" i="2"/>
  <c r="L190" i="2"/>
  <c r="J190" i="2"/>
  <c r="R190" i="2"/>
  <c r="H190" i="2"/>
  <c r="P190" i="2"/>
  <c r="X190" i="2"/>
  <c r="N190" i="2"/>
  <c r="T190" i="2"/>
  <c r="V190" i="2"/>
  <c r="AB190" i="2"/>
  <c r="AB110" i="2"/>
  <c r="AB198" i="2"/>
  <c r="R54" i="2"/>
  <c r="J54" i="2"/>
  <c r="N54" i="2"/>
  <c r="V54" i="2"/>
  <c r="P54" i="2"/>
  <c r="H54" i="2"/>
  <c r="L54" i="2"/>
  <c r="X54" i="2"/>
  <c r="T54" i="2"/>
  <c r="AB158" i="2"/>
  <c r="N158" i="2"/>
  <c r="V158" i="2"/>
  <c r="L158" i="2"/>
  <c r="T158" i="2"/>
  <c r="X158" i="2"/>
  <c r="P158" i="2"/>
  <c r="J158" i="2"/>
  <c r="H158" i="2"/>
  <c r="R158" i="2"/>
  <c r="AB70" i="2"/>
  <c r="R198" i="2"/>
  <c r="T198" i="2"/>
  <c r="L198" i="2"/>
  <c r="J198" i="2"/>
  <c r="X198" i="2"/>
  <c r="V198" i="2"/>
  <c r="H198" i="2"/>
  <c r="N198" i="2"/>
  <c r="P198" i="2"/>
  <c r="P230" i="2"/>
  <c r="T230" i="2"/>
  <c r="J230" i="2"/>
  <c r="L230" i="2"/>
  <c r="R230" i="2"/>
  <c r="V230" i="2"/>
  <c r="X230" i="2"/>
  <c r="H230" i="2"/>
  <c r="N230" i="2"/>
  <c r="H222" i="2"/>
  <c r="P222" i="2"/>
  <c r="N222" i="2"/>
  <c r="V222" i="2"/>
  <c r="J222" i="2"/>
  <c r="X222" i="2"/>
  <c r="L222" i="2"/>
  <c r="R222" i="2"/>
  <c r="T222" i="2"/>
  <c r="T46" i="2"/>
  <c r="H46" i="2"/>
  <c r="X46" i="2"/>
  <c r="L46" i="2"/>
  <c r="P46" i="2"/>
  <c r="V46" i="2"/>
  <c r="R46" i="2"/>
  <c r="J46" i="2"/>
  <c r="N46" i="2"/>
  <c r="L134" i="2"/>
  <c r="T134" i="2"/>
  <c r="J134" i="2"/>
  <c r="R134" i="2"/>
  <c r="P134" i="2"/>
  <c r="X134" i="2"/>
  <c r="H134" i="2"/>
  <c r="N134" i="2"/>
  <c r="V134" i="2"/>
  <c r="R166" i="2"/>
  <c r="J166" i="2"/>
  <c r="V166" i="2"/>
  <c r="H166" i="2"/>
  <c r="X166" i="2"/>
  <c r="T166" i="2"/>
  <c r="N166" i="2"/>
  <c r="L166" i="2"/>
  <c r="P166" i="2"/>
  <c r="AB118" i="2"/>
  <c r="X118" i="2"/>
  <c r="P118" i="2"/>
  <c r="H118" i="2"/>
  <c r="R118" i="2"/>
  <c r="T118" i="2"/>
  <c r="J118" i="2"/>
  <c r="L118" i="2"/>
  <c r="V118" i="2"/>
  <c r="N118" i="2"/>
  <c r="X21" i="2"/>
  <c r="P21" i="2"/>
  <c r="H21" i="2"/>
  <c r="T21" i="2"/>
  <c r="L21" i="2"/>
  <c r="V21" i="2"/>
  <c r="J21" i="2"/>
  <c r="R21" i="2"/>
  <c r="N21" i="2"/>
  <c r="J94" i="2"/>
  <c r="R94" i="2"/>
  <c r="N94" i="2"/>
  <c r="L94" i="2"/>
  <c r="H94" i="2"/>
  <c r="P94" i="2"/>
  <c r="T94" i="2"/>
  <c r="X94" i="2"/>
  <c r="V94" i="2"/>
  <c r="AB126" i="2"/>
  <c r="J174" i="2"/>
  <c r="R174" i="2"/>
  <c r="V174" i="2"/>
  <c r="L174" i="2"/>
  <c r="T174" i="2"/>
  <c r="N174" i="2"/>
  <c r="P174" i="2"/>
  <c r="H174" i="2"/>
  <c r="X174" i="2"/>
  <c r="T126" i="2"/>
  <c r="L126" i="2"/>
  <c r="N126" i="2"/>
  <c r="V126" i="2"/>
  <c r="X126" i="2"/>
  <c r="J126" i="2"/>
  <c r="R126" i="2"/>
  <c r="H126" i="2"/>
  <c r="P126" i="2"/>
  <c r="V29" i="2"/>
  <c r="N29" i="2"/>
  <c r="J29" i="2"/>
  <c r="P29" i="2"/>
  <c r="T29" i="2"/>
  <c r="X29" i="2"/>
  <c r="R29" i="2"/>
  <c r="H29" i="2"/>
  <c r="L29" i="2"/>
  <c r="T150" i="2"/>
  <c r="L150" i="2"/>
  <c r="P150" i="2"/>
  <c r="H150" i="2"/>
  <c r="V150" i="2"/>
  <c r="R150" i="2"/>
  <c r="N150" i="2"/>
  <c r="J150" i="2"/>
  <c r="X150" i="2"/>
  <c r="V37" i="2"/>
  <c r="J37" i="2"/>
  <c r="P37" i="2"/>
  <c r="N37" i="2"/>
  <c r="H37" i="2"/>
  <c r="X37" i="2"/>
  <c r="R37" i="2"/>
  <c r="L37" i="2"/>
  <c r="T37" i="2"/>
  <c r="R70" i="2"/>
  <c r="J70" i="2"/>
  <c r="X70" i="2"/>
  <c r="P70" i="2"/>
  <c r="H70" i="2"/>
  <c r="L70" i="2"/>
  <c r="T70" i="2"/>
  <c r="V70" i="2"/>
  <c r="N70" i="2"/>
  <c r="R62" i="2"/>
  <c r="V62" i="2"/>
  <c r="J62" i="2"/>
  <c r="X62" i="2"/>
  <c r="H62" i="2"/>
  <c r="T62" i="2"/>
  <c r="N62" i="2"/>
  <c r="P62" i="2"/>
  <c r="L62" i="2"/>
  <c r="X182" i="2"/>
  <c r="P182" i="2"/>
  <c r="H182" i="2"/>
  <c r="R182" i="2"/>
  <c r="L182" i="2"/>
  <c r="T182" i="2"/>
  <c r="V182" i="2"/>
  <c r="N182" i="2"/>
  <c r="J182" i="2"/>
  <c r="R78" i="2"/>
  <c r="L78" i="2"/>
  <c r="V78" i="2"/>
  <c r="T78" i="2"/>
  <c r="X78" i="2"/>
  <c r="H78" i="2"/>
  <c r="J78" i="2"/>
  <c r="N78" i="2"/>
  <c r="P78" i="2"/>
  <c r="N110" i="2"/>
  <c r="V110" i="2"/>
  <c r="P110" i="2"/>
  <c r="T110" i="2"/>
  <c r="J110" i="2"/>
  <c r="R110" i="2"/>
  <c r="X110" i="2"/>
  <c r="H110" i="2"/>
  <c r="L110" i="2"/>
  <c r="AB21" i="2"/>
  <c r="AB86" i="2"/>
  <c r="AB46" i="2"/>
  <c r="AB134" i="2"/>
  <c r="AB150" i="2"/>
  <c r="AB166" i="2"/>
  <c r="AB252" i="2"/>
  <c r="AB249" i="2"/>
  <c r="AB222" i="2"/>
  <c r="AB243" i="2"/>
  <c r="AB230" i="2"/>
  <c r="AB54" i="2"/>
  <c r="AB269" i="2"/>
  <c r="Z269" i="2"/>
  <c r="AB261" i="2"/>
  <c r="AB102" i="2"/>
  <c r="E269" i="2"/>
  <c r="F273" i="2"/>
  <c r="F272" i="2"/>
  <c r="E261" i="2"/>
  <c r="Z261" i="2"/>
  <c r="F64" i="4" l="1"/>
  <c r="N64" i="4"/>
  <c r="L64" i="4"/>
  <c r="J64" i="4"/>
  <c r="P64" i="4"/>
  <c r="O92" i="4"/>
  <c r="J92" i="4" s="1"/>
  <c r="J69" i="4"/>
  <c r="N69" i="4"/>
  <c r="H69" i="4"/>
  <c r="L69" i="4"/>
  <c r="F69" i="4"/>
  <c r="R69" i="4"/>
  <c r="R64" i="4"/>
  <c r="F274" i="2"/>
  <c r="F271" i="2"/>
  <c r="F275" i="2"/>
  <c r="F276" i="2"/>
  <c r="F270" i="2"/>
  <c r="F265" i="2"/>
  <c r="F266" i="2"/>
  <c r="F262" i="2"/>
  <c r="F268" i="2"/>
  <c r="F263" i="2"/>
  <c r="F267" i="2"/>
  <c r="F264" i="2"/>
  <c r="L92" i="4" l="1"/>
  <c r="N92" i="4"/>
  <c r="H92" i="4"/>
  <c r="R92" i="4"/>
  <c r="P92" i="4"/>
  <c r="F92" i="4"/>
  <c r="F269" i="2"/>
  <c r="F261" i="2"/>
  <c r="AA240" i="2" l="1"/>
  <c r="AA277" i="2" s="1"/>
  <c r="E37" i="2" l="1"/>
  <c r="Z37" i="2"/>
  <c r="F45" i="2" l="1"/>
  <c r="Z243" i="2"/>
  <c r="E243" i="2"/>
  <c r="F245" i="2"/>
  <c r="Z246" i="2"/>
  <c r="E246" i="2"/>
  <c r="Z249" i="2"/>
  <c r="E249" i="2"/>
  <c r="Z252" i="2"/>
  <c r="E252" i="2"/>
  <c r="F254" i="2"/>
  <c r="Z255" i="2"/>
  <c r="E255" i="2"/>
  <c r="Z258" i="2"/>
  <c r="E258" i="2"/>
  <c r="Z21" i="2"/>
  <c r="E21" i="2"/>
  <c r="Z29" i="2"/>
  <c r="E29" i="2"/>
  <c r="F38" i="2"/>
  <c r="F40" i="2"/>
  <c r="F44" i="2"/>
  <c r="Z46" i="2"/>
  <c r="E46" i="2"/>
  <c r="F47" i="2"/>
  <c r="F49" i="2"/>
  <c r="F51" i="2"/>
  <c r="F53" i="2"/>
  <c r="Z54" i="2"/>
  <c r="E54" i="2"/>
  <c r="F57" i="2"/>
  <c r="F61" i="2"/>
  <c r="Z62" i="2"/>
  <c r="E62" i="2"/>
  <c r="F63" i="2"/>
  <c r="F65" i="2"/>
  <c r="F67" i="2"/>
  <c r="F69" i="2"/>
  <c r="Z70" i="2"/>
  <c r="E70" i="2"/>
  <c r="F72" i="2"/>
  <c r="Z78" i="2"/>
  <c r="E78" i="2"/>
  <c r="Z86" i="2"/>
  <c r="E86" i="2"/>
  <c r="Z94" i="2"/>
  <c r="E94" i="2"/>
  <c r="F95" i="2"/>
  <c r="F97" i="2"/>
  <c r="F99" i="2"/>
  <c r="F101" i="2"/>
  <c r="Z102" i="2"/>
  <c r="E102" i="2"/>
  <c r="F104" i="2"/>
  <c r="F106" i="2"/>
  <c r="F107" i="2"/>
  <c r="F108" i="2"/>
  <c r="F109" i="2"/>
  <c r="Z110" i="2"/>
  <c r="E110" i="2"/>
  <c r="F112" i="2"/>
  <c r="F114" i="2"/>
  <c r="Z118" i="2"/>
  <c r="E118" i="2"/>
  <c r="F119" i="2"/>
  <c r="F121" i="2"/>
  <c r="F124" i="2"/>
  <c r="Z126" i="2"/>
  <c r="E126" i="2"/>
  <c r="F127" i="2"/>
  <c r="F128" i="2"/>
  <c r="F129" i="2"/>
  <c r="F130" i="2"/>
  <c r="F133" i="2"/>
  <c r="Z134" i="2"/>
  <c r="E134" i="2"/>
  <c r="F141" i="2"/>
  <c r="Z142" i="2"/>
  <c r="E142" i="2"/>
  <c r="Z150" i="2"/>
  <c r="E150" i="2"/>
  <c r="F153" i="2"/>
  <c r="F154" i="2"/>
  <c r="F157" i="2"/>
  <c r="Z158" i="2"/>
  <c r="E158" i="2"/>
  <c r="F162" i="2"/>
  <c r="Z166" i="2"/>
  <c r="E166" i="2"/>
  <c r="F168" i="2"/>
  <c r="Z174" i="2"/>
  <c r="E174" i="2"/>
  <c r="F176" i="2"/>
  <c r="F178" i="2"/>
  <c r="F179" i="2"/>
  <c r="Z182" i="2"/>
  <c r="E182" i="2"/>
  <c r="F183" i="2"/>
  <c r="F187" i="2"/>
  <c r="F189" i="2"/>
  <c r="Z190" i="2"/>
  <c r="E190" i="2"/>
  <c r="F192" i="2"/>
  <c r="F194" i="2"/>
  <c r="F196" i="2"/>
  <c r="Z198" i="2"/>
  <c r="E198" i="2"/>
  <c r="Z222" i="2"/>
  <c r="E222" i="2"/>
  <c r="E7" i="2" s="1"/>
  <c r="F224" i="2"/>
  <c r="Z230" i="2"/>
  <c r="E230" i="2"/>
  <c r="E8" i="2" s="1"/>
  <c r="F231" i="2"/>
  <c r="F233" i="2"/>
  <c r="F234" i="2"/>
  <c r="F235" i="2"/>
  <c r="F236" i="2"/>
  <c r="F237" i="2"/>
  <c r="E10" i="2" l="1"/>
  <c r="F79" i="2"/>
  <c r="F155" i="2"/>
  <c r="F81" i="2"/>
  <c r="F122" i="2"/>
  <c r="F55" i="2"/>
  <c r="F148" i="2"/>
  <c r="F136" i="2"/>
  <c r="F256" i="2"/>
  <c r="F156" i="2"/>
  <c r="F85" i="2"/>
  <c r="F188" i="2"/>
  <c r="F84" i="2"/>
  <c r="F171" i="2"/>
  <c r="F164" i="2"/>
  <c r="F175" i="2"/>
  <c r="F152" i="2"/>
  <c r="F170" i="2"/>
  <c r="F144" i="2"/>
  <c r="F120" i="2"/>
  <c r="F42" i="2"/>
  <c r="F160" i="2"/>
  <c r="F180" i="2"/>
  <c r="F76" i="2"/>
  <c r="F167" i="2"/>
  <c r="F146" i="2"/>
  <c r="F151" i="2"/>
  <c r="F140" i="2"/>
  <c r="F131" i="2"/>
  <c r="F172" i="2"/>
  <c r="F103" i="2"/>
  <c r="F83" i="2"/>
  <c r="F259" i="2"/>
  <c r="F248" i="2"/>
  <c r="F257" i="2"/>
  <c r="F244" i="2"/>
  <c r="F253" i="2"/>
  <c r="F251" i="2"/>
  <c r="F260" i="2"/>
  <c r="F247" i="2"/>
  <c r="F250" i="2"/>
  <c r="F228" i="2"/>
  <c r="F226" i="2"/>
  <c r="F200" i="2"/>
  <c r="F184" i="2"/>
  <c r="F169" i="2"/>
  <c r="F149" i="2"/>
  <c r="F145" i="2"/>
  <c r="F229" i="2"/>
  <c r="F225" i="2"/>
  <c r="F204" i="2"/>
  <c r="F202" i="2"/>
  <c r="F135" i="2"/>
  <c r="F132" i="2"/>
  <c r="F116" i="2"/>
  <c r="F227" i="2"/>
  <c r="F203" i="2"/>
  <c r="F201" i="2"/>
  <c r="F199" i="2"/>
  <c r="F186" i="2"/>
  <c r="F181" i="2"/>
  <c r="F177" i="2"/>
  <c r="F139" i="2"/>
  <c r="F138" i="2"/>
  <c r="F137" i="2"/>
  <c r="F223" i="2"/>
  <c r="F197" i="2"/>
  <c r="F195" i="2"/>
  <c r="F193" i="2"/>
  <c r="F191" i="2"/>
  <c r="F173" i="2"/>
  <c r="F147" i="2"/>
  <c r="F143" i="2"/>
  <c r="F232" i="2"/>
  <c r="F185" i="2"/>
  <c r="F105" i="2"/>
  <c r="F93" i="2"/>
  <c r="F165" i="2"/>
  <c r="F163" i="2"/>
  <c r="F161" i="2"/>
  <c r="F159" i="2"/>
  <c r="F100" i="2"/>
  <c r="F98" i="2"/>
  <c r="F96" i="2"/>
  <c r="F125" i="2"/>
  <c r="F123" i="2"/>
  <c r="F92" i="2"/>
  <c r="F90" i="2"/>
  <c r="F88" i="2"/>
  <c r="F74" i="2"/>
  <c r="F68" i="2"/>
  <c r="F60" i="2"/>
  <c r="F117" i="2"/>
  <c r="F115" i="2"/>
  <c r="F113" i="2"/>
  <c r="F111" i="2"/>
  <c r="F80" i="2"/>
  <c r="F27" i="2"/>
  <c r="F25" i="2"/>
  <c r="F23" i="2"/>
  <c r="F82" i="2"/>
  <c r="F77" i="2"/>
  <c r="F66" i="2"/>
  <c r="F91" i="2"/>
  <c r="F89" i="2"/>
  <c r="F87" i="2"/>
  <c r="F64" i="2"/>
  <c r="F59" i="2"/>
  <c r="F36" i="2"/>
  <c r="F34" i="2"/>
  <c r="F32" i="2"/>
  <c r="F30" i="2"/>
  <c r="F58" i="2"/>
  <c r="F56" i="2"/>
  <c r="F28" i="2"/>
  <c r="F26" i="2"/>
  <c r="F24" i="2"/>
  <c r="F22" i="2"/>
  <c r="F52" i="2"/>
  <c r="F50" i="2"/>
  <c r="F48" i="2"/>
  <c r="F75" i="2"/>
  <c r="F73" i="2"/>
  <c r="F71" i="2"/>
  <c r="F43" i="2"/>
  <c r="F41" i="2"/>
  <c r="F39" i="2"/>
  <c r="F35" i="2"/>
  <c r="F33" i="2"/>
  <c r="F31" i="2"/>
  <c r="AB14" i="2"/>
  <c r="F86" i="2" l="1"/>
  <c r="F150" i="2"/>
  <c r="F110" i="2"/>
  <c r="F230" i="2"/>
  <c r="F243" i="2"/>
  <c r="F62" i="2"/>
  <c r="F21" i="2"/>
  <c r="F174" i="2"/>
  <c r="F252" i="2"/>
  <c r="F158" i="2"/>
  <c r="F118" i="2"/>
  <c r="F249" i="2"/>
  <c r="F258" i="2"/>
  <c r="F255" i="2"/>
  <c r="F246" i="2"/>
  <c r="F142" i="2"/>
  <c r="F126" i="2"/>
  <c r="F190" i="2"/>
  <c r="F37" i="2"/>
  <c r="F54" i="2"/>
  <c r="F182" i="2"/>
  <c r="F78" i="2"/>
  <c r="F46" i="2"/>
  <c r="F29" i="2"/>
  <c r="F94" i="2"/>
  <c r="F70" i="2"/>
  <c r="F134" i="2"/>
  <c r="F166" i="2"/>
  <c r="F102" i="2"/>
  <c r="F222" i="2"/>
  <c r="AA13" i="2"/>
  <c r="AA238" i="2" s="1"/>
  <c r="F15" i="2" l="1"/>
  <c r="E13" i="2"/>
  <c r="E9" i="2" l="1"/>
  <c r="E238" i="2"/>
  <c r="E240" i="2"/>
  <c r="E277" i="2" s="1"/>
  <c r="F242" i="2"/>
  <c r="F241" i="2"/>
  <c r="F19" i="2" l="1"/>
  <c r="F16" i="2"/>
  <c r="F14" i="2"/>
  <c r="F18" i="2"/>
  <c r="F20" i="2"/>
  <c r="F17" i="2"/>
  <c r="Y240" i="2"/>
  <c r="Y277" i="2" s="1"/>
  <c r="X240" i="2" l="1"/>
  <c r="N240" i="2"/>
  <c r="V240" i="2"/>
  <c r="L240" i="2"/>
  <c r="P240" i="2"/>
  <c r="H240" i="2"/>
  <c r="J240" i="2"/>
  <c r="R240" i="2"/>
  <c r="T240" i="2"/>
  <c r="Z240" i="2"/>
  <c r="F240" i="2"/>
  <c r="H277" i="2" l="1"/>
  <c r="X277" i="2"/>
  <c r="P277" i="2"/>
  <c r="V277" i="2"/>
  <c r="T277" i="2"/>
  <c r="L277" i="2"/>
  <c r="N277" i="2"/>
  <c r="J277" i="2"/>
  <c r="R277" i="2"/>
  <c r="Z277" i="2"/>
  <c r="Z14" i="2"/>
  <c r="Y13" i="2" l="1"/>
  <c r="Y238" i="2" s="1"/>
  <c r="R13" i="2" l="1"/>
  <c r="V13" i="2"/>
  <c r="J13" i="2"/>
  <c r="N13" i="2"/>
  <c r="H13" i="2"/>
  <c r="P13" i="2"/>
  <c r="X13" i="2"/>
  <c r="L13" i="2"/>
  <c r="T13" i="2"/>
  <c r="Z13" i="2"/>
  <c r="AB13" i="2"/>
  <c r="F13" i="2"/>
  <c r="E6" i="2"/>
  <c r="E278" i="2"/>
  <c r="F10" i="2" l="1"/>
  <c r="F7" i="2"/>
  <c r="F8" i="2"/>
  <c r="F9" i="2"/>
  <c r="F6" i="2"/>
  <c r="F277" i="2" l="1"/>
  <c r="AB240" i="2" l="1"/>
  <c r="AB277" i="2"/>
  <c r="F198" i="2" l="1"/>
  <c r="AA278" i="2"/>
  <c r="T238" i="2" l="1"/>
  <c r="T278" i="2" s="1"/>
  <c r="L238" i="2"/>
  <c r="L278" i="2" s="1"/>
  <c r="J238" i="2"/>
  <c r="J278" i="2" s="1"/>
  <c r="P238" i="2"/>
  <c r="P278" i="2" s="1"/>
  <c r="R238" i="2"/>
  <c r="R278" i="2" s="1"/>
  <c r="H238" i="2"/>
  <c r="H278" i="2" s="1"/>
  <c r="X238" i="2"/>
  <c r="X278" i="2" s="1"/>
  <c r="N238" i="2"/>
  <c r="N278" i="2" s="1"/>
  <c r="V238" i="2"/>
  <c r="V278" i="2" s="1"/>
  <c r="F238" i="2"/>
  <c r="F278" i="2" s="1"/>
  <c r="Y278" i="2"/>
  <c r="Z238" i="2"/>
  <c r="Z278" i="2" s="1"/>
  <c r="F205" i="2"/>
  <c r="AB238" i="2"/>
  <c r="AB278" i="2" s="1"/>
  <c r="O25" i="4"/>
  <c r="H25" i="4" s="1"/>
  <c r="K57" i="4"/>
  <c r="Q24" i="4"/>
  <c r="Q21" i="4" s="1"/>
  <c r="O24" i="4"/>
  <c r="Q25" i="4"/>
  <c r="P24" i="4" l="1"/>
  <c r="O21" i="4"/>
  <c r="O57" i="4" s="1"/>
  <c r="K93" i="4"/>
  <c r="R25" i="4"/>
  <c r="L25" i="4"/>
  <c r="P25" i="4"/>
  <c r="F24" i="4"/>
  <c r="L24" i="4"/>
  <c r="N24" i="4"/>
  <c r="H24" i="4"/>
  <c r="J24" i="4"/>
  <c r="R24" i="4"/>
  <c r="Q57" i="4"/>
  <c r="N25" i="4"/>
  <c r="J25" i="4"/>
  <c r="F25" i="4"/>
  <c r="P21" i="4" l="1"/>
  <c r="F21" i="4"/>
  <c r="J21" i="4"/>
  <c r="H21" i="4"/>
  <c r="N21" i="4"/>
  <c r="L21" i="4"/>
  <c r="R21" i="4"/>
  <c r="P57" i="4" l="1"/>
  <c r="P93" i="4" s="1"/>
  <c r="N57" i="4"/>
  <c r="N93" i="4" s="1"/>
  <c r="H57" i="4"/>
  <c r="H93" i="4" s="1"/>
  <c r="J57" i="4"/>
  <c r="J93" i="4" s="1"/>
  <c r="F57" i="4"/>
  <c r="F93" i="4" s="1"/>
  <c r="L57" i="4"/>
  <c r="L93" i="4" s="1"/>
  <c r="R57" i="4"/>
  <c r="R93" i="4" s="1"/>
  <c r="O93" i="4"/>
  <c r="Q93" i="4"/>
</calcChain>
</file>

<file path=xl/sharedStrings.xml><?xml version="1.0" encoding="utf-8"?>
<sst xmlns="http://schemas.openxmlformats.org/spreadsheetml/2006/main" count="807" uniqueCount="251">
  <si>
    <t>Date of Request:</t>
  </si>
  <si>
    <t>Contractual A</t>
  </si>
  <si>
    <t>Description</t>
  </si>
  <si>
    <t>TOTAL BY SERVICE CATEGORY</t>
  </si>
  <si>
    <t>difference:</t>
  </si>
  <si>
    <t>% Base</t>
  </si>
  <si>
    <t>% RFS</t>
  </si>
  <si>
    <t>% EC</t>
  </si>
  <si>
    <t>% MAI</t>
  </si>
  <si>
    <t>% NHAS</t>
  </si>
  <si>
    <t>Base</t>
  </si>
  <si>
    <t>Supplemental</t>
  </si>
  <si>
    <t>Rebate</t>
  </si>
  <si>
    <t>EC</t>
  </si>
  <si>
    <t>MAI</t>
  </si>
  <si>
    <t>NHAS</t>
  </si>
  <si>
    <t>% Supp</t>
  </si>
  <si>
    <t>Annual Salary/ Agency Budget</t>
  </si>
  <si>
    <t>Total Funds</t>
  </si>
  <si>
    <t>% Total</t>
  </si>
  <si>
    <t>PERIOD OF PERFORMANCE (GY): April 1, 20____ - March 31, 20____</t>
  </si>
  <si>
    <t xml:space="preserve">Subrecipient Name: </t>
  </si>
  <si>
    <t>Other Funds</t>
  </si>
  <si>
    <t>% Other</t>
  </si>
  <si>
    <t>Staff A Name</t>
  </si>
  <si>
    <t>Staff B Name</t>
  </si>
  <si>
    <t>Item A</t>
  </si>
  <si>
    <t>Item B</t>
  </si>
  <si>
    <t>Budget</t>
  </si>
  <si>
    <t>Core</t>
  </si>
  <si>
    <t>Supportive</t>
  </si>
  <si>
    <t>Funds</t>
  </si>
  <si>
    <t>BUDGET NARRATIVE and COST ALLOCATION (ALL SOURCES of FUNDING)</t>
  </si>
  <si>
    <t>PROJECTED EXPENDITURES BY SERVICE CATEGORY (with Item Description)</t>
  </si>
  <si>
    <t>PROJECTED EXPENDITURES BY OPERATING CATEGORY (with Item Description)</t>
  </si>
  <si>
    <t>Total DHEC RW Funds</t>
  </si>
  <si>
    <t>% Total DHEC RW Funds</t>
  </si>
  <si>
    <t>Travel Item A</t>
  </si>
  <si>
    <t>Supply Item A</t>
  </si>
  <si>
    <t>Equipment Item A</t>
  </si>
  <si>
    <t>Other (specify) Item A</t>
  </si>
  <si>
    <r>
      <t xml:space="preserve">TOTAL BY OPERATING CATEGORY*** </t>
    </r>
    <r>
      <rPr>
        <b/>
        <i/>
        <sz val="11"/>
        <rFont val="Arial"/>
        <family val="2"/>
      </rPr>
      <t>(Must match Total by Service)</t>
    </r>
  </si>
  <si>
    <t>ADAP-IAP</t>
  </si>
  <si>
    <t>10% Admin Cap</t>
  </si>
  <si>
    <t>5% Quality Cap</t>
  </si>
  <si>
    <t>Supplemental
April 1 - September 29</t>
  </si>
  <si>
    <t>RYAN WHITE PART B HIV/AIDS PROGRAM FEDERAL &amp; REBATE SUBAWARDS</t>
  </si>
  <si>
    <t>% ADAP-IAP</t>
  </si>
  <si>
    <t>Premium, Deductible, Copayments &amp; Coinsurance</t>
  </si>
  <si>
    <t>Fringe Benefits &amp; % of Salary ----&gt; Fringe</t>
  </si>
  <si>
    <t>Fringe Benefits &amp; % of Salary</t>
  </si>
  <si>
    <t>Personnel:</t>
  </si>
  <si>
    <t>Fringe:</t>
  </si>
  <si>
    <t>Supplies:</t>
  </si>
  <si>
    <t>Equipment:</t>
  </si>
  <si>
    <t>Travel:</t>
  </si>
  <si>
    <t>Contractual:</t>
  </si>
  <si>
    <t>Other:</t>
  </si>
  <si>
    <t>Administration:</t>
  </si>
  <si>
    <t>Funding Requirements - Source of Funds and Budget Caps:</t>
  </si>
  <si>
    <t>Line-Items to Itemize Services and Operations:</t>
  </si>
  <si>
    <t>2. The template includes two sections: Expenditures by RW Service Category (top) and Expenditures by Operating Category (bottom). For each funding source:</t>
  </si>
  <si>
    <t>Submission Guidelines:</t>
  </si>
  <si>
    <t>Template Guidelines:</t>
  </si>
  <si>
    <r>
      <t xml:space="preserve">a. </t>
    </r>
    <r>
      <rPr>
        <b/>
        <sz val="11"/>
        <color theme="1"/>
        <rFont val="Calibri"/>
        <family val="2"/>
        <scheme val="minor"/>
      </rPr>
      <t>Mileage</t>
    </r>
    <r>
      <rPr>
        <sz val="11"/>
        <color theme="1"/>
        <rFont val="Calibri"/>
        <family val="2"/>
        <scheme val="minor"/>
      </rPr>
      <t xml:space="preserve"> - State of SC follows the mileage reimbursement rates set annually by the IRS. Rates published by the Office of the Comptroller General.</t>
    </r>
  </si>
  <si>
    <r>
      <t xml:space="preserve">b. </t>
    </r>
    <r>
      <rPr>
        <b/>
        <sz val="11"/>
        <color theme="1"/>
        <rFont val="Calibri"/>
        <family val="2"/>
        <scheme val="minor"/>
      </rPr>
      <t>Meal</t>
    </r>
    <r>
      <rPr>
        <sz val="11"/>
        <color theme="1"/>
        <rFont val="Calibri"/>
        <family val="2"/>
        <scheme val="minor"/>
      </rPr>
      <t xml:space="preserve"> - DHEC follows the State of SC meal reimbursement rates, </t>
    </r>
    <r>
      <rPr>
        <b/>
        <sz val="11"/>
        <color rgb="FFFF0000"/>
        <rFont val="Calibri"/>
        <family val="2"/>
        <scheme val="minor"/>
      </rPr>
      <t>NOT</t>
    </r>
    <r>
      <rPr>
        <sz val="11"/>
        <color theme="1"/>
        <rFont val="Calibri"/>
        <family val="2"/>
        <scheme val="minor"/>
      </rPr>
      <t xml:space="preserve"> the Federal GSA meal and incidental rates.</t>
    </r>
  </si>
  <si>
    <r>
      <t xml:space="preserve">c. </t>
    </r>
    <r>
      <rPr>
        <b/>
        <sz val="11"/>
        <color theme="1"/>
        <rFont val="Calibri"/>
        <family val="2"/>
        <scheme val="minor"/>
      </rPr>
      <t>Lodging</t>
    </r>
    <r>
      <rPr>
        <sz val="11"/>
        <color theme="1"/>
        <rFont val="Calibri"/>
        <family val="2"/>
        <scheme val="minor"/>
      </rPr>
      <t xml:space="preserve"> - State of SC agencies follow the official GSA maximum lodging rates, available at GSA.gov. Taxes on the GSA max lodging rate are reimbursable.</t>
    </r>
  </si>
  <si>
    <r>
      <t xml:space="preserve">1. Includes all purchased items with per-unit cost </t>
    </r>
    <r>
      <rPr>
        <b/>
        <sz val="11"/>
        <color rgb="FF000000"/>
        <rFont val="Calibri"/>
        <family val="2"/>
        <scheme val="minor"/>
      </rPr>
      <t>equaling or exceeding $5,000</t>
    </r>
    <r>
      <rPr>
        <sz val="11"/>
        <color rgb="FF000000"/>
        <rFont val="Calibri"/>
        <family val="2"/>
        <scheme val="minor"/>
      </rPr>
      <t>. See contract for more details.</t>
    </r>
  </si>
  <si>
    <t>1. Include contractor name and services provided.</t>
  </si>
  <si>
    <r>
      <t>a. Administrative costs on each budget are limited to ten (</t>
    </r>
    <r>
      <rPr>
        <b/>
        <sz val="11"/>
        <color rgb="FF000000"/>
        <rFont val="Calibri"/>
        <family val="2"/>
        <scheme val="minor"/>
      </rPr>
      <t>10%</t>
    </r>
    <r>
      <rPr>
        <sz val="11"/>
        <color rgb="FF000000"/>
        <rFont val="Calibri"/>
        <family val="2"/>
        <scheme val="minor"/>
      </rPr>
      <t>) percent, including indirect costs.</t>
    </r>
  </si>
  <si>
    <r>
      <t>b. Clinical Quality Management costs on each budget are limited to five (</t>
    </r>
    <r>
      <rPr>
        <b/>
        <sz val="11"/>
        <color theme="1"/>
        <rFont val="Calibri"/>
        <family val="2"/>
        <scheme val="minor"/>
      </rPr>
      <t>5%</t>
    </r>
    <r>
      <rPr>
        <sz val="11"/>
        <color theme="1"/>
        <rFont val="Calibri"/>
        <family val="2"/>
        <scheme val="minor"/>
      </rPr>
      <t>) percent.</t>
    </r>
  </si>
  <si>
    <t>a. Usual and recognized overhead activities, including established indirect rates for agencies.</t>
  </si>
  <si>
    <t>c. Other types of program support such as quality assurance, quality control, and related activities (exclusive of RW HIV Program Clinical Quality Management).</t>
  </si>
  <si>
    <t>Clinical Quality Management:</t>
  </si>
  <si>
    <t>Office Supplies</t>
  </si>
  <si>
    <t>Food Pantry</t>
  </si>
  <si>
    <t>MRI Machine</t>
  </si>
  <si>
    <t>Equipment Maintenance</t>
  </si>
  <si>
    <t>Instructions to fill out the Budget Narrative and Cost Allocation Template:</t>
  </si>
  <si>
    <r>
      <t xml:space="preserve">1. The Budget Narrative and Cost Allocation Template </t>
    </r>
    <r>
      <rPr>
        <b/>
        <sz val="11"/>
        <color rgb="FFFF0000"/>
        <rFont val="Calibri"/>
        <family val="2"/>
        <scheme val="minor"/>
      </rPr>
      <t>MUST</t>
    </r>
    <r>
      <rPr>
        <sz val="11"/>
        <color theme="1"/>
        <rFont val="Calibri"/>
        <family val="2"/>
        <scheme val="minor"/>
      </rPr>
      <t xml:space="preserve"> be submitted in </t>
    </r>
    <r>
      <rPr>
        <b/>
        <sz val="11"/>
        <color rgb="FFFF0000"/>
        <rFont val="Calibri"/>
        <family val="2"/>
        <scheme val="minor"/>
      </rPr>
      <t>Excel</t>
    </r>
    <r>
      <rPr>
        <sz val="11"/>
        <color theme="1"/>
        <rFont val="Calibri"/>
        <family val="2"/>
        <scheme val="minor"/>
      </rPr>
      <t xml:space="preserve"> format, </t>
    </r>
    <r>
      <rPr>
        <b/>
        <sz val="11"/>
        <color rgb="FFFF0000"/>
        <rFont val="Calibri"/>
        <family val="2"/>
        <scheme val="minor"/>
      </rPr>
      <t>NOT</t>
    </r>
    <r>
      <rPr>
        <sz val="11"/>
        <color theme="1"/>
        <rFont val="Calibri"/>
        <family val="2"/>
        <scheme val="minor"/>
      </rPr>
      <t xml:space="preserve"> </t>
    </r>
    <r>
      <rPr>
        <b/>
        <sz val="11"/>
        <color rgb="FFFF0000"/>
        <rFont val="Calibri"/>
        <family val="2"/>
        <scheme val="minor"/>
      </rPr>
      <t>PDF</t>
    </r>
    <r>
      <rPr>
        <sz val="11"/>
        <color theme="1"/>
        <rFont val="Calibri"/>
        <family val="2"/>
        <scheme val="minor"/>
      </rPr>
      <t>.</t>
    </r>
  </si>
  <si>
    <r>
      <t xml:space="preserve">b. The Services Admin cost </t>
    </r>
    <r>
      <rPr>
        <b/>
        <sz val="11"/>
        <color rgb="FFFF0000"/>
        <rFont val="Calibri"/>
        <family val="2"/>
        <scheme val="minor"/>
      </rPr>
      <t>MUST</t>
    </r>
    <r>
      <rPr>
        <sz val="11"/>
        <color rgb="FF000000"/>
        <rFont val="Calibri"/>
        <family val="2"/>
        <scheme val="minor"/>
      </rPr>
      <t xml:space="preserve"> reconcile with the Operations Admin cost.</t>
    </r>
  </si>
  <si>
    <r>
      <t xml:space="preserve">c. The Services CQM cost </t>
    </r>
    <r>
      <rPr>
        <b/>
        <sz val="11"/>
        <color rgb="FFFF0000"/>
        <rFont val="Calibri"/>
        <family val="2"/>
        <scheme val="minor"/>
      </rPr>
      <t>MUST</t>
    </r>
    <r>
      <rPr>
        <sz val="11"/>
        <color rgb="FF000000"/>
        <rFont val="Calibri"/>
        <family val="2"/>
        <scheme val="minor"/>
      </rPr>
      <t xml:space="preserve"> reconcile with the Operations CQM cost.</t>
    </r>
  </si>
  <si>
    <r>
      <t xml:space="preserve">1. Fringe </t>
    </r>
    <r>
      <rPr>
        <b/>
        <sz val="11"/>
        <color rgb="FFFF0000"/>
        <rFont val="Calibri"/>
        <family val="2"/>
        <scheme val="minor"/>
      </rPr>
      <t>MUST</t>
    </r>
    <r>
      <rPr>
        <sz val="11"/>
        <color rgb="FF000000"/>
        <rFont val="Calibri"/>
        <family val="2"/>
        <scheme val="minor"/>
      </rPr>
      <t xml:space="preserve"> be itemized for each budgeted staff.</t>
    </r>
  </si>
  <si>
    <r>
      <t xml:space="preserve">2. Fringe description </t>
    </r>
    <r>
      <rPr>
        <b/>
        <sz val="11"/>
        <color rgb="FFFF0000"/>
        <rFont val="Calibri"/>
        <family val="2"/>
        <scheme val="minor"/>
      </rPr>
      <t>MUST</t>
    </r>
    <r>
      <rPr>
        <sz val="11"/>
        <color rgb="FF000000"/>
        <rFont val="Calibri"/>
        <family val="2"/>
        <scheme val="minor"/>
      </rPr>
      <t xml:space="preserve"> include the percentage charged.</t>
    </r>
  </si>
  <si>
    <t>Travel Item B</t>
  </si>
  <si>
    <t>Supply Item B</t>
  </si>
  <si>
    <t>Equipment Item B</t>
  </si>
  <si>
    <t>Contractual Item A</t>
  </si>
  <si>
    <t>Contractual Item B</t>
  </si>
  <si>
    <r>
      <t xml:space="preserve">1.   Personnel </t>
    </r>
    <r>
      <rPr>
        <b/>
        <i/>
        <sz val="11"/>
        <rFont val="Arial"/>
        <family val="2"/>
      </rPr>
      <t>(Salaries, Wages, Taxes)</t>
    </r>
  </si>
  <si>
    <t>2.   Fringe</t>
  </si>
  <si>
    <r>
      <t xml:space="preserve">3.   Travel </t>
    </r>
    <r>
      <rPr>
        <b/>
        <i/>
        <sz val="11"/>
        <rFont val="Arial"/>
        <family val="2"/>
      </rPr>
      <t>(Staff travel only. Include all Travel-related costs - Meal, Lodging, Mileage, Registration, etc.)</t>
    </r>
  </si>
  <si>
    <r>
      <t xml:space="preserve">4.   Supplies </t>
    </r>
    <r>
      <rPr>
        <b/>
        <i/>
        <sz val="11"/>
        <rFont val="Arial"/>
        <family val="2"/>
      </rPr>
      <t>(Example: Office/ Medical/ Program supplies, food/ gas cards, phones, postage, etc.)</t>
    </r>
  </si>
  <si>
    <r>
      <t xml:space="preserve">5.   Equipment </t>
    </r>
    <r>
      <rPr>
        <b/>
        <i/>
        <sz val="11"/>
        <rFont val="Arial"/>
        <family val="2"/>
      </rPr>
      <t>(Single items over $5,000. Otherwise, include in Supplies.)</t>
    </r>
  </si>
  <si>
    <t>6.   Contractual</t>
  </si>
  <si>
    <t xml:space="preserve">7.   Other (specify): </t>
  </si>
  <si>
    <r>
      <t xml:space="preserve">8.   Administration* </t>
    </r>
    <r>
      <rPr>
        <b/>
        <i/>
        <sz val="11"/>
        <rFont val="Arial"/>
        <family val="2"/>
      </rPr>
      <t>(Must match Service Admin)</t>
    </r>
    <r>
      <rPr>
        <b/>
        <sz val="11"/>
        <rFont val="Arial"/>
        <family val="2"/>
      </rPr>
      <t xml:space="preserve"> (10% cap)</t>
    </r>
  </si>
  <si>
    <r>
      <t xml:space="preserve">9.   Clinical Quality Management (CQM)** </t>
    </r>
    <r>
      <rPr>
        <b/>
        <i/>
        <sz val="11"/>
        <rFont val="Arial"/>
        <family val="2"/>
      </rPr>
      <t>(Must match Service CQM)</t>
    </r>
    <r>
      <rPr>
        <b/>
        <sz val="11"/>
        <rFont val="Arial"/>
        <family val="2"/>
      </rPr>
      <t xml:space="preserve"> (5% cap)</t>
    </r>
  </si>
  <si>
    <t>Supplies</t>
  </si>
  <si>
    <t>Other</t>
  </si>
  <si>
    <t>Travel</t>
  </si>
  <si>
    <t>Equipment</t>
  </si>
  <si>
    <t>Vehicle Insurance, Repair &amp; Maintenance</t>
  </si>
  <si>
    <t>b. If hiring a staff to operate agency vehicle for Medical Transportation services, then classify payroll as Personnel &amp; Fringe, or Contractual as applicable.</t>
  </si>
  <si>
    <t>After Administrative (10%) and CQM (5%) cost deductions:</t>
  </si>
  <si>
    <t>1. The Funding Requirements and Budget Caps have been pre-formulated at the top (next to Subrecipient information). The calculations will be automatically calculated for each funding source as the rest of the template is being filled out. Please note that the cells will turn red if the following conditions are not met:</t>
  </si>
  <si>
    <t>2. In the Projected Expenditures by Service Category, include in the “Budget by Services”, the full amount for the service category. This area may show less than the actual 100% charged to the employee, as a person may be funded for multiple services and across multiple funding sources. The 100% charged for the person should be included in "Annual Salary/ Agency Budget" under Projected Expenditures by Operational Category.</t>
  </si>
  <si>
    <r>
      <t xml:space="preserve">2. </t>
    </r>
    <r>
      <rPr>
        <b/>
        <sz val="11"/>
        <color rgb="FFFF0000"/>
        <rFont val="Calibri"/>
        <family val="2"/>
        <scheme val="minor"/>
      </rPr>
      <t>DO NOT</t>
    </r>
    <r>
      <rPr>
        <sz val="11"/>
        <color theme="1"/>
        <rFont val="Calibri"/>
        <family val="2"/>
        <scheme val="minor"/>
      </rPr>
      <t xml:space="preserve"> put Medical Transportation expenses here. All Medical Transportation Service expenses for patient transportation via agency vehicle, taxis, buses, etc. (</t>
    </r>
    <r>
      <rPr>
        <b/>
        <sz val="11"/>
        <color rgb="FFFF0000"/>
        <rFont val="Calibri"/>
        <family val="2"/>
        <scheme val="minor"/>
      </rPr>
      <t>EXCLUDING</t>
    </r>
    <r>
      <rPr>
        <sz val="11"/>
        <color theme="1"/>
        <rFont val="Calibri"/>
        <family val="2"/>
        <scheme val="minor"/>
      </rPr>
      <t xml:space="preserve"> the use of staff's personal vehicle) </t>
    </r>
    <r>
      <rPr>
        <b/>
        <sz val="11"/>
        <color rgb="FFFF0000"/>
        <rFont val="Calibri"/>
        <family val="2"/>
        <scheme val="minor"/>
      </rPr>
      <t>MUST</t>
    </r>
    <r>
      <rPr>
        <sz val="11"/>
        <color theme="1"/>
        <rFont val="Calibri"/>
        <family val="2"/>
        <scheme val="minor"/>
      </rPr>
      <t xml:space="preserve"> be classified as "Other" under the Operational Category. Please adhere to this guideline during monthly invoicing. See below for a few exceptions:</t>
    </r>
  </si>
  <si>
    <t>a. If staff's personal vehicle is used for Medical Transportation services, then classify travel expense as Travel in adherence to the Travel Reimbursement Policies.</t>
  </si>
  <si>
    <t>Mileage Reimbursement</t>
  </si>
  <si>
    <t>Position Title, Description &amp; Classification ----&gt; Salaries &amp; Wages</t>
  </si>
  <si>
    <t>Position Title &amp; Classification</t>
  </si>
  <si>
    <t>COVID-19 Supp</t>
  </si>
  <si>
    <t>% COVID-19 Supp</t>
  </si>
  <si>
    <t>EHE</t>
  </si>
  <si>
    <t>% EHE</t>
  </si>
  <si>
    <t>EHE
March 1 - 
February 28</t>
  </si>
  <si>
    <t>1.   Outpatient Ambulatory Medical Care / Outpatient Ambulatory Health Services</t>
  </si>
  <si>
    <r>
      <t xml:space="preserve">c. </t>
    </r>
    <r>
      <rPr>
        <b/>
        <sz val="11"/>
        <color theme="1"/>
        <rFont val="Calibri"/>
        <family val="2"/>
        <scheme val="minor"/>
      </rPr>
      <t>Minimum</t>
    </r>
    <r>
      <rPr>
        <sz val="11"/>
        <color theme="1"/>
        <rFont val="Calibri"/>
        <family val="2"/>
        <scheme val="minor"/>
      </rPr>
      <t xml:space="preserve"> of seventy-five (</t>
    </r>
    <r>
      <rPr>
        <b/>
        <sz val="11"/>
        <color theme="1"/>
        <rFont val="Calibri"/>
        <family val="2"/>
        <scheme val="minor"/>
      </rPr>
      <t>75%</t>
    </r>
    <r>
      <rPr>
        <sz val="11"/>
        <color theme="1"/>
        <rFont val="Calibri"/>
        <family val="2"/>
        <scheme val="minor"/>
      </rPr>
      <t>) percent of each budget (except COVID-19 Supp, MAI, NHAS and EHE) must be spent on core services.</t>
    </r>
  </si>
  <si>
    <r>
      <t xml:space="preserve">d. </t>
    </r>
    <r>
      <rPr>
        <b/>
        <sz val="11"/>
        <color theme="1"/>
        <rFont val="Calibri"/>
        <family val="2"/>
        <scheme val="minor"/>
      </rPr>
      <t>Maximum</t>
    </r>
    <r>
      <rPr>
        <sz val="11"/>
        <color theme="1"/>
        <rFont val="Calibri"/>
        <family val="2"/>
        <scheme val="minor"/>
      </rPr>
      <t xml:space="preserve"> of twenty-five (</t>
    </r>
    <r>
      <rPr>
        <b/>
        <sz val="11"/>
        <color theme="1"/>
        <rFont val="Calibri"/>
        <family val="2"/>
        <scheme val="minor"/>
      </rPr>
      <t>25%</t>
    </r>
    <r>
      <rPr>
        <sz val="11"/>
        <color theme="1"/>
        <rFont val="Calibri"/>
        <family val="2"/>
        <scheme val="minor"/>
      </rPr>
      <t>) percent of each budget (except COVID-19 Supp, MAI, NHAS and EHE) must be spent on supportive services.</t>
    </r>
  </si>
  <si>
    <t>2. Include telecommunication/phone services here (not under Supplies).</t>
  </si>
  <si>
    <t>1. Include (and list with detail) all remaining expenses that do not fall under the Operational Categories: Personnel, Fringe, Travel, Supplies, Equipment, Contractual, CQM and Admin.</t>
  </si>
  <si>
    <t>2.   Oral Health Care</t>
  </si>
  <si>
    <t>3.   Early Intervention Services (EIS)</t>
  </si>
  <si>
    <t>4.   Health Insurance Premium and Cost Sharing Assistance</t>
  </si>
  <si>
    <t>5.   Home Health Care</t>
  </si>
  <si>
    <t>6.   Medical Nutrition Therapy</t>
  </si>
  <si>
    <t>7.   Hospice Services</t>
  </si>
  <si>
    <t>8.   Home and Community-Based Health Services</t>
  </si>
  <si>
    <t>9.   Mental Health Services</t>
  </si>
  <si>
    <t>10. Substance Abuse Outpatient Care</t>
  </si>
  <si>
    <t>11. Medical Case Management (Inc. Treatment Adherence Services)</t>
  </si>
  <si>
    <t>12. Non-Medical Case Management Services</t>
  </si>
  <si>
    <t>13. Emergency Financial Assistance (EFA)</t>
  </si>
  <si>
    <t>14. Food Bank / Home Delivered Meals</t>
  </si>
  <si>
    <t>15. Health Education / Risk Reduction</t>
  </si>
  <si>
    <t>16. Housing</t>
  </si>
  <si>
    <t>17. Linguistic Services</t>
  </si>
  <si>
    <t>18. Medical Transportation Services</t>
  </si>
  <si>
    <t>19. Other Professional Services (Inc. Legal Services and Permanency Planning)</t>
  </si>
  <si>
    <t>20. Outreach Services</t>
  </si>
  <si>
    <t>21. Psychosocial Support Services</t>
  </si>
  <si>
    <t>22. Referral for Health Care and Support Services</t>
  </si>
  <si>
    <t>23. Rehabilitation Services</t>
  </si>
  <si>
    <t>24. Substance Abuse Services (Residential)</t>
  </si>
  <si>
    <t xml:space="preserve">26. EHE Infrastructure </t>
  </si>
  <si>
    <t>27. Administration (10% cap)</t>
  </si>
  <si>
    <t>28. Clinical Quality Management (CQM) (5% cap)</t>
  </si>
  <si>
    <t>Jane Doe</t>
  </si>
  <si>
    <t>Fringe Benefits &amp; 22.5% of Salary</t>
  </si>
  <si>
    <t>Nurse Practitioner, Provides Medical Care to PLWH, Full-time (1.0 FTE) $100,000</t>
  </si>
  <si>
    <t>John  Brown</t>
  </si>
  <si>
    <t>Outreach Coordinator, Direct Outreach to PLWH tore-engage them in care, Full-time (1.0 FTE), $50,000</t>
  </si>
  <si>
    <t>Sam White</t>
  </si>
  <si>
    <t>Sally Hunt</t>
  </si>
  <si>
    <t>Program Director, oversees case management services to PLWH (0.50 FTE MCM) Annual Salary $90,000</t>
  </si>
  <si>
    <t>Program Director, oversees outreach services to PLWH (0.30 FTE Outreach) Annual Salary $90,000</t>
  </si>
  <si>
    <t>Program Director, oversees administrative services to PLWH (0.12 FTE Admin) Annual Salary $90,000</t>
  </si>
  <si>
    <t>Program Director, oversees quality management services to PLWH (0.08 FTE CQM) Annual Salary $90,000</t>
  </si>
  <si>
    <t>Food cards 200 @ $25 each</t>
  </si>
  <si>
    <t>Gas cards/Bus/Taxi vouchers 300 @ $25 each</t>
  </si>
  <si>
    <t>Staff Development and Training</t>
  </si>
  <si>
    <t>Case Manager, provides transportation services to PLWH (0.20 FTE MT) Annual Salary $41,600</t>
  </si>
  <si>
    <t>Case Manager, provides case management services to PLWH (0.80 FTE MCM) Annual Salary $41,600</t>
  </si>
  <si>
    <t>Mileage Reimbursement for transportation using staff's vehicle</t>
  </si>
  <si>
    <t>Laptop @ $250</t>
  </si>
  <si>
    <t>Cell phone @150</t>
  </si>
  <si>
    <t>Cell phones @150 for 2 staff</t>
  </si>
  <si>
    <t>Laptops @ $250 for 2 staff</t>
  </si>
  <si>
    <t>Telecommunications @ 62.5/month</t>
  </si>
  <si>
    <t>Telecommunications @ 62.5/month for 2 staff</t>
  </si>
  <si>
    <t>Needs Assessment gift cards 50 @ $10 each</t>
  </si>
  <si>
    <r>
      <rPr>
        <b/>
        <sz val="11"/>
        <color rgb="FF000000"/>
        <rFont val="Arial"/>
        <family val="2"/>
      </rPr>
      <t>Jane Doe:</t>
    </r>
    <r>
      <rPr>
        <sz val="11"/>
        <color rgb="FF000000"/>
        <rFont val="Arial"/>
        <family val="2"/>
      </rPr>
      <t xml:space="preserve"> Is a full-time, salaried NP, she will be funded 100% by Ryan White B Outpatient Ambulatory Medical Care funds. Her annual salary is $100,000. Fringe is charged at 22.5% of her annual salary.</t>
    </r>
  </si>
  <si>
    <r>
      <rPr>
        <b/>
        <sz val="11"/>
        <color rgb="FF000000"/>
        <rFont val="Arial"/>
        <family val="2"/>
      </rPr>
      <t>John Brown:</t>
    </r>
    <r>
      <rPr>
        <sz val="11"/>
        <color rgb="FF000000"/>
        <rFont val="Arial"/>
        <family val="2"/>
      </rPr>
      <t xml:space="preserve"> Is a full-time, salaried Outreach Coordinator, he only provides outreach services. He will be funded 50% by NHAS funds, 25% by RFS funds, and 25% using 340B income. His annual salary is $50,000. Fringe is charged at 22.5% of his annual salary. </t>
    </r>
  </si>
  <si>
    <r>
      <rPr>
        <b/>
        <sz val="11"/>
        <color rgb="FF000000"/>
        <rFont val="Arial"/>
        <family val="2"/>
      </rPr>
      <t>Sally Hunt:</t>
    </r>
    <r>
      <rPr>
        <sz val="11"/>
        <color rgb="FF000000"/>
        <rFont val="Arial"/>
        <family val="2"/>
      </rPr>
      <t xml:space="preserve"> Is a full-time, salaried Program Director. Their time is split between Medical Case Management (50% of their time), Outreach (30% of their time), Admin (12% of their time), and CQM (8% of their time). Sally’s Medical Case Management work is funded 70% by RWB Base and 30% by EHE. Their Outreach time is funded 60% by RWB Base, and 40% funded by NHAS. Their Admin time is funded 50% by RWB Base, 30% funded by NHAS, and 20% funded by EHE. Their CQM time is funded 100% by RWB Base. Her annual salary is $90,000. Fringe is charged at 22.5% of his annual salary.</t>
    </r>
  </si>
  <si>
    <r>
      <rPr>
        <b/>
        <sz val="11"/>
        <color rgb="FF000000"/>
        <rFont val="Arial"/>
        <family val="2"/>
      </rPr>
      <t>Supplies:</t>
    </r>
    <r>
      <rPr>
        <sz val="11"/>
        <color rgb="FF000000"/>
        <rFont val="Arial"/>
        <family val="2"/>
      </rPr>
      <t xml:space="preserve"> Office supplies $100 for OAMC, MCM and Outreach for each funding source. Food cards 200 @ $25/ea. for FB Base. Gas cards/Bus/Taxi vouchers 300 @ $25/ea. for MT RFS. Laptop $250 and Cell phone $150 for each OAMC, MCM and Outreach staff. Needs assessment survey gift cards 50 @ $10/ea.</t>
    </r>
  </si>
  <si>
    <r>
      <t>Equipment:</t>
    </r>
    <r>
      <rPr>
        <sz val="11"/>
        <color theme="1"/>
        <rFont val="Arial"/>
        <family val="2"/>
      </rPr>
      <t xml:space="preserve"> $5,500 for MRI scanner for OAMC Base.</t>
    </r>
  </si>
  <si>
    <r>
      <rPr>
        <b/>
        <sz val="11"/>
        <color rgb="FF000000"/>
        <rFont val="Arial"/>
        <family val="2"/>
      </rPr>
      <t>Sam White:</t>
    </r>
    <r>
      <rPr>
        <sz val="11"/>
        <color rgb="FF000000"/>
        <rFont val="Arial"/>
        <family val="2"/>
      </rPr>
      <t xml:space="preserve"> Is a full-time Case Manager. They’re paid $20/hours and typically work 40 hours a week. Sam’s time is split between Medical Case Management (80% of their time) and Medical Transportation (20% of their time). Sam’s Medical Case Management work is funded 50% by RWB Base and 50% by NHAS. Their Medical Transportation time is funded 34% by Base, 33% funded by RFS, and 33% funded by HOPWA. Fringe is paid at 22.5% of annual salary. </t>
    </r>
  </si>
  <si>
    <t>Case Manager, Annual Salary $41,600</t>
  </si>
  <si>
    <t>Program Director, Annual Salary $90,000</t>
  </si>
  <si>
    <t>Outreach Coordinator, Annual Salary $50,000</t>
  </si>
  <si>
    <t>MCM/Outreach</t>
  </si>
  <si>
    <t>MT</t>
  </si>
  <si>
    <t>OAMC</t>
  </si>
  <si>
    <t>OAMC/MCM/Outreach</t>
  </si>
  <si>
    <t>Food Bank</t>
  </si>
  <si>
    <r>
      <t xml:space="preserve">a. The Services total </t>
    </r>
    <r>
      <rPr>
        <b/>
        <sz val="11"/>
        <color rgb="FFFF0000"/>
        <rFont val="Calibri"/>
        <family val="2"/>
        <scheme val="minor"/>
      </rPr>
      <t>MUST</t>
    </r>
    <r>
      <rPr>
        <sz val="11"/>
        <color rgb="FF000000"/>
        <rFont val="Calibri"/>
        <family val="2"/>
        <scheme val="minor"/>
      </rPr>
      <t xml:space="preserve"> reconcile with the Operations total, i.e. The Service and Operating Category Totals </t>
    </r>
    <r>
      <rPr>
        <b/>
        <sz val="11"/>
        <color rgb="FFFF0000"/>
        <rFont val="Calibri"/>
        <family val="2"/>
        <scheme val="minor"/>
      </rPr>
      <t>MUST</t>
    </r>
    <r>
      <rPr>
        <sz val="11"/>
        <color rgb="FF000000"/>
        <rFont val="Calibri"/>
        <family val="2"/>
        <scheme val="minor"/>
      </rPr>
      <t xml:space="preserve"> reconcile without a difference. </t>
    </r>
  </si>
  <si>
    <t>2. All Service line-items are itemized by Operations: Personnel, Fringe, Travel, Supplies, Equipment, Contractual and Other. The Operational line-items are simply an aggregate of the specified operations for the budgeted services from the Service Categories.</t>
  </si>
  <si>
    <t>3. All Operations are defined below. Please see the Example tab for further clarification.</t>
  </si>
  <si>
    <t>1. Itemize all program related supplies separately by type (Office Supplies, copy paper, postage, etc.) that are expendable or consumed during the course of the program. (The formula used to arrive at the total program costs should be included).</t>
  </si>
  <si>
    <t>2. List each equipment item to be purchased. Indications of whether the equipment is to be purchased or leased should be noted and why the equipment is necessary for operation of the program.</t>
  </si>
  <si>
    <r>
      <t xml:space="preserve">1. Administrative costs </t>
    </r>
    <r>
      <rPr>
        <b/>
        <sz val="11"/>
        <color rgb="FFFF0000"/>
        <rFont val="Calibri"/>
        <family val="2"/>
        <scheme val="minor"/>
      </rPr>
      <t>MUST</t>
    </r>
    <r>
      <rPr>
        <sz val="11"/>
        <color rgb="FF000000"/>
        <rFont val="Calibri"/>
        <family val="2"/>
        <scheme val="minor"/>
      </rPr>
      <t xml:space="preserve"> be itemized and allocated for both the service and the operating categories on the budget narrative.</t>
    </r>
  </si>
  <si>
    <t>2. All administrative expenses must be allowable, allocable, and reasonable.</t>
  </si>
  <si>
    <r>
      <t>4. Administrative costs on each budget are limited to ten (</t>
    </r>
    <r>
      <rPr>
        <b/>
        <sz val="11"/>
        <color rgb="FF000000"/>
        <rFont val="Calibri"/>
        <family val="2"/>
        <scheme val="minor"/>
      </rPr>
      <t>10%</t>
    </r>
    <r>
      <rPr>
        <sz val="11"/>
        <color rgb="FF000000"/>
        <rFont val="Calibri"/>
        <family val="2"/>
        <scheme val="minor"/>
      </rPr>
      <t>) percent, including indirect costs. DHEC must have an organizations federally approved Indirect Cost Rate on file in order to reimburse for indirect costs. Administrative costs are costs associated with the administration of the RW Part B program. Staff activities that are administrative in nature should be allocated to administrative costs. Subrecipient administrative activities include:</t>
    </r>
  </si>
  <si>
    <r>
      <t xml:space="preserve">1. CQM costs </t>
    </r>
    <r>
      <rPr>
        <b/>
        <sz val="11"/>
        <color rgb="FFFF0000"/>
        <rFont val="Calibri"/>
        <family val="2"/>
        <scheme val="minor"/>
      </rPr>
      <t>MUST</t>
    </r>
    <r>
      <rPr>
        <sz val="11"/>
        <color rgb="FF000000"/>
        <rFont val="Calibri"/>
        <family val="2"/>
        <scheme val="minor"/>
      </rPr>
      <t xml:space="preserve"> be itemized and allocated for both the service and the operating categories on the budget narrative.</t>
    </r>
  </si>
  <si>
    <t>2. All CQM expenses must be allowable, allocable, and reasonable.</t>
  </si>
  <si>
    <r>
      <t xml:space="preserve">3. Fringe benefit </t>
    </r>
    <r>
      <rPr>
        <b/>
        <sz val="11"/>
        <color rgb="FFFF0000"/>
        <rFont val="Calibri"/>
        <family val="2"/>
        <scheme val="minor"/>
      </rPr>
      <t>MUST</t>
    </r>
    <r>
      <rPr>
        <sz val="11"/>
        <color rgb="FF000000"/>
        <rFont val="Calibri"/>
        <family val="2"/>
        <scheme val="minor"/>
      </rPr>
      <t xml:space="preserve"> be based on actual known cost or an established formula and for only the amount of time devoted to the program.</t>
    </r>
  </si>
  <si>
    <r>
      <t xml:space="preserve">3. "Total Funds" column </t>
    </r>
    <r>
      <rPr>
        <b/>
        <sz val="11"/>
        <color rgb="FFFF0000"/>
        <rFont val="Calibri"/>
        <family val="2"/>
        <scheme val="minor"/>
      </rPr>
      <t>MUST</t>
    </r>
    <r>
      <rPr>
        <sz val="11"/>
        <color rgb="FF000000"/>
        <rFont val="Calibri"/>
        <family val="2"/>
        <scheme val="minor"/>
      </rPr>
      <t xml:space="preserve"> add up to all DHEC RW Part B/NHAS/ADAP/EHE funds, Other funds (including other RW Parts and Program Income - if applicable), as applicable. It must be </t>
    </r>
    <r>
      <rPr>
        <b/>
        <sz val="11"/>
        <color rgb="FF000000"/>
        <rFont val="Calibri"/>
        <family val="2"/>
        <scheme val="minor"/>
      </rPr>
      <t>100%</t>
    </r>
    <r>
      <rPr>
        <sz val="11"/>
        <color rgb="FF000000"/>
        <rFont val="Calibri"/>
        <family val="2"/>
        <scheme val="minor"/>
      </rPr>
      <t xml:space="preserve"> of the "Annual Salary/ Agency Budget" column for the offered Services and Operations.</t>
    </r>
  </si>
  <si>
    <r>
      <t xml:space="preserve">4. "Total DHEC Funds" column </t>
    </r>
    <r>
      <rPr>
        <b/>
        <sz val="11"/>
        <color rgb="FFFF0000"/>
        <rFont val="Calibri"/>
        <family val="2"/>
        <scheme val="minor"/>
      </rPr>
      <t>MUST</t>
    </r>
    <r>
      <rPr>
        <sz val="11"/>
        <color rgb="FF000000"/>
        <rFont val="Calibri"/>
        <family val="2"/>
        <scheme val="minor"/>
      </rPr>
      <t xml:space="preserve"> add up to all DHEC RW Part B, ADAP, NHAS and/or EHE funds, as applicable. It </t>
    </r>
    <r>
      <rPr>
        <b/>
        <sz val="11"/>
        <color rgb="FFFF0000"/>
        <rFont val="Calibri"/>
        <family val="2"/>
        <scheme val="minor"/>
      </rPr>
      <t>MUST NOT</t>
    </r>
    <r>
      <rPr>
        <sz val="11"/>
        <color rgb="FF000000"/>
        <rFont val="Calibri"/>
        <family val="2"/>
        <scheme val="minor"/>
      </rPr>
      <t xml:space="preserve"> </t>
    </r>
    <r>
      <rPr>
        <b/>
        <sz val="11"/>
        <color rgb="FFFF0000"/>
        <rFont val="Calibri"/>
        <family val="2"/>
        <scheme val="minor"/>
      </rPr>
      <t>EXCEED</t>
    </r>
    <r>
      <rPr>
        <b/>
        <sz val="11"/>
        <color rgb="FF000000"/>
        <rFont val="Calibri"/>
        <family val="2"/>
        <scheme val="minor"/>
      </rPr>
      <t xml:space="preserve"> 100%</t>
    </r>
    <r>
      <rPr>
        <sz val="11"/>
        <color rgb="FF000000"/>
        <rFont val="Calibri"/>
        <family val="2"/>
        <scheme val="minor"/>
      </rPr>
      <t xml:space="preserve"> of the "Annual Salary/ Agency Budget" column for the offered Services and Operations.</t>
    </r>
  </si>
  <si>
    <r>
      <t xml:space="preserve">4. "Total Funds" column </t>
    </r>
    <r>
      <rPr>
        <b/>
        <sz val="11"/>
        <color rgb="FFFF0000"/>
        <rFont val="Calibri"/>
        <family val="2"/>
        <scheme val="minor"/>
      </rPr>
      <t>MUST</t>
    </r>
    <r>
      <rPr>
        <sz val="11"/>
        <color rgb="FF000000"/>
        <rFont val="Calibri"/>
        <family val="2"/>
        <scheme val="minor"/>
      </rPr>
      <t xml:space="preserve"> add up to all DHEC RW Part B/NHAS/ADAP/EHE funds, Other funds (including other RW Parts and Program Income - if applicable), as applicable. It must be </t>
    </r>
    <r>
      <rPr>
        <b/>
        <sz val="11"/>
        <color rgb="FF000000"/>
        <rFont val="Calibri"/>
        <family val="2"/>
        <scheme val="minor"/>
      </rPr>
      <t>100%</t>
    </r>
    <r>
      <rPr>
        <sz val="11"/>
        <color rgb="FF000000"/>
        <rFont val="Calibri"/>
        <family val="2"/>
        <scheme val="minor"/>
      </rPr>
      <t xml:space="preserve"> of the "Annual Salary/ Agency Budget" column for the offered Services and Operations.</t>
    </r>
  </si>
  <si>
    <r>
      <t xml:space="preserve">5. "Total DHEC Funds" column </t>
    </r>
    <r>
      <rPr>
        <b/>
        <sz val="11"/>
        <color rgb="FFFF0000"/>
        <rFont val="Calibri"/>
        <family val="2"/>
        <scheme val="minor"/>
      </rPr>
      <t>MUST</t>
    </r>
    <r>
      <rPr>
        <sz val="11"/>
        <color rgb="FF000000"/>
        <rFont val="Calibri"/>
        <family val="2"/>
        <scheme val="minor"/>
      </rPr>
      <t xml:space="preserve"> add up to all DHEC RW Part B, ADAP, NHAS and/or EHE funds, as applicable. It </t>
    </r>
    <r>
      <rPr>
        <b/>
        <sz val="11"/>
        <color rgb="FFFF0000"/>
        <rFont val="Calibri"/>
        <family val="2"/>
        <scheme val="minor"/>
      </rPr>
      <t>MUST NOT</t>
    </r>
    <r>
      <rPr>
        <sz val="11"/>
        <color rgb="FF000000"/>
        <rFont val="Calibri"/>
        <family val="2"/>
        <scheme val="minor"/>
      </rPr>
      <t xml:space="preserve"> </t>
    </r>
    <r>
      <rPr>
        <b/>
        <sz val="11"/>
        <color rgb="FFFF0000"/>
        <rFont val="Calibri"/>
        <family val="2"/>
        <scheme val="minor"/>
      </rPr>
      <t>EXCEED</t>
    </r>
    <r>
      <rPr>
        <b/>
        <sz val="11"/>
        <color rgb="FF000000"/>
        <rFont val="Calibri"/>
        <family val="2"/>
        <scheme val="minor"/>
      </rPr>
      <t xml:space="preserve"> 100%</t>
    </r>
    <r>
      <rPr>
        <sz val="11"/>
        <color rgb="FF000000"/>
        <rFont val="Calibri"/>
        <family val="2"/>
        <scheme val="minor"/>
      </rPr>
      <t xml:space="preserve"> of the "Annual Salary/ Agency Budget" column for the offered Services and Operations.</t>
    </r>
  </si>
  <si>
    <t>4. Please list each type of gift card/voucher (with their purpose, quantity and unit prices) as a separate line-item. Prior approval process will be required to meet BFM requirements.</t>
  </si>
  <si>
    <r>
      <t xml:space="preserve">3. If applicable, gift cards for need assessment </t>
    </r>
    <r>
      <rPr>
        <b/>
        <sz val="11"/>
        <color rgb="FFFF0000"/>
        <rFont val="Calibri"/>
        <family val="2"/>
        <scheme val="minor"/>
      </rPr>
      <t>MUST</t>
    </r>
    <r>
      <rPr>
        <sz val="11"/>
        <color rgb="FF000000"/>
        <rFont val="Calibri"/>
        <family val="2"/>
        <scheme val="minor"/>
      </rPr>
      <t xml:space="preserve"> include purpose, quantity and unit price(s) as a separate line-item. Prior approval process will be required to meet BFM requirements.</t>
    </r>
  </si>
  <si>
    <t>Agency Vehicle Insurance, Repair &amp; Maintenance</t>
  </si>
  <si>
    <r>
      <t xml:space="preserve">5. Salaries </t>
    </r>
    <r>
      <rPr>
        <b/>
        <sz val="11"/>
        <color rgb="FFFF0000"/>
        <rFont val="Calibri"/>
        <family val="2"/>
        <scheme val="minor"/>
      </rPr>
      <t>MUST NOT EXCEED</t>
    </r>
    <r>
      <rPr>
        <sz val="11"/>
        <color rgb="FF000000"/>
        <rFont val="Calibri"/>
        <family val="2"/>
        <scheme val="minor"/>
      </rPr>
      <t xml:space="preserve"> the rate of Executive Level II. Salary levels are subject to change annually. Please see Executive &amp; Senior Level Pay Tables at https://www.federalpay.org for more information.</t>
    </r>
  </si>
  <si>
    <r>
      <t xml:space="preserve">1. Subrecipients </t>
    </r>
    <r>
      <rPr>
        <b/>
        <sz val="11"/>
        <color rgb="FFFF0000"/>
        <rFont val="Calibri"/>
        <family val="2"/>
        <scheme val="minor"/>
      </rPr>
      <t>MUST</t>
    </r>
    <r>
      <rPr>
        <sz val="11"/>
        <color rgb="FF000000"/>
        <rFont val="Calibri"/>
        <family val="2"/>
        <scheme val="minor"/>
      </rPr>
      <t xml:space="preserve"> provide proper justification for the use of funds allocated for RWB/NHAS/EHE eligible services to include applicable operating cost.</t>
    </r>
  </si>
  <si>
    <r>
      <rPr>
        <b/>
        <sz val="11"/>
        <color rgb="FF000000"/>
        <rFont val="Arial"/>
        <family val="2"/>
      </rPr>
      <t>Travel:</t>
    </r>
    <r>
      <rPr>
        <sz val="11"/>
        <color rgb="FF000000"/>
        <rFont val="Arial"/>
        <family val="2"/>
      </rPr>
      <t xml:space="preserve"> Staff Development and Training $500 for each staff across all funding sources for MCM (50%) and Outreach (50%). Sam White uses personal vehicle for patient transportation - budget $300 for mileage for MT Base (50%) and Other (HOPWA 50%).</t>
    </r>
  </si>
  <si>
    <r>
      <rPr>
        <b/>
        <sz val="11"/>
        <color rgb="FF000000"/>
        <rFont val="Arial"/>
        <family val="2"/>
      </rPr>
      <t>Other:</t>
    </r>
    <r>
      <rPr>
        <sz val="11"/>
        <color rgb="FF000000"/>
        <rFont val="Arial"/>
        <family val="2"/>
      </rPr>
      <t xml:space="preserve"> Vehicle maintenance $2,000 MT Base, Equipment maintenance $500 OAMC Base, Food pantry $500 FB Base. Telecommunications @ $62.5/month for OAMC, MCM and Outreach.</t>
    </r>
  </si>
  <si>
    <t xml:space="preserve">Please Note - </t>
  </si>
  <si>
    <t>Nurse Practitioner, Annual Salary $100,000</t>
  </si>
  <si>
    <t xml:space="preserve">          Salaries listed in the description, in this column, should
          include the total annual salary</t>
  </si>
  <si>
    <r>
      <t xml:space="preserve">1. Staff travel </t>
    </r>
    <r>
      <rPr>
        <b/>
        <sz val="11"/>
        <color rgb="FFFF0000"/>
        <rFont val="Calibri"/>
        <family val="2"/>
        <scheme val="minor"/>
      </rPr>
      <t>ONLY</t>
    </r>
    <r>
      <rPr>
        <sz val="11"/>
        <color theme="1"/>
        <rFont val="Calibri"/>
        <family val="2"/>
        <scheme val="minor"/>
      </rPr>
      <t>. All staff travel must be itemized, only for personnel included in the proposed budget (either funded or not funded). Itemize costs associated with required or anticipated Staff Training/Meetings by purpose and include associated costs if applicable (i.e., mileage, meals, hotels, registration fees, etc.). See contract attachment "Overview of State of SC/DHEC Travel Reimbursement Policies for Vendors &amp; Subrecipients" for more details.</t>
    </r>
  </si>
  <si>
    <r>
      <t xml:space="preserve">2. Includes all supplies and equipment with per-unit cost </t>
    </r>
    <r>
      <rPr>
        <b/>
        <sz val="11"/>
        <color rgb="FF000000"/>
        <rFont val="Calibri"/>
        <family val="2"/>
        <scheme val="minor"/>
      </rPr>
      <t>below $5,000</t>
    </r>
    <r>
      <rPr>
        <sz val="11"/>
        <color rgb="FF000000"/>
        <rFont val="Calibri"/>
        <family val="2"/>
        <scheme val="minor"/>
      </rPr>
      <t>. Examples include Office/ Medical/ Program supplies, phones (</t>
    </r>
    <r>
      <rPr>
        <b/>
        <sz val="11"/>
        <color rgb="FF000000"/>
        <rFont val="Calibri"/>
        <family val="2"/>
        <scheme val="minor"/>
      </rPr>
      <t>not phone services</t>
    </r>
    <r>
      <rPr>
        <sz val="11"/>
        <color rgb="FF000000"/>
        <rFont val="Calibri"/>
        <family val="2"/>
        <scheme val="minor"/>
      </rPr>
      <t>)/computers/other electronics, postage, vouchers such as food/ gas cards, etc.</t>
    </r>
  </si>
  <si>
    <t>25. EHE Initiative Services</t>
  </si>
  <si>
    <r>
      <t xml:space="preserve">          For the </t>
    </r>
    <r>
      <rPr>
        <b/>
        <i/>
        <sz val="11"/>
        <color rgb="FF800000"/>
        <rFont val="Arial"/>
        <family val="2"/>
      </rPr>
      <t>Projected Expenditures by Service Category</t>
    </r>
    <r>
      <rPr>
        <b/>
        <sz val="11"/>
        <color rgb="FF800000"/>
        <rFont val="Arial"/>
        <family val="2"/>
      </rPr>
      <t xml:space="preserve"> section, Salaries in the Annual Salary/Agency Budget column should   
          include the amount charged to that service category. These amounts will be prorated for staff who are paid under 2 or 
          more service categories (see examples for Sam White &amp; Sally Hunt). For the </t>
    </r>
    <r>
      <rPr>
        <b/>
        <i/>
        <sz val="11"/>
        <color rgb="FF800000"/>
        <rFont val="Arial"/>
        <family val="2"/>
      </rPr>
      <t xml:space="preserve">Projected Expenditures by Operating Category
         </t>
    </r>
    <r>
      <rPr>
        <b/>
        <sz val="11"/>
        <color rgb="FF800000"/>
        <rFont val="Arial"/>
        <family val="2"/>
      </rPr>
      <t xml:space="preserve"> section, the total annual salary will be entered in this column (less Admin and CQM - See Sally Hunt for example). </t>
    </r>
  </si>
  <si>
    <t>Description (no premiums other than vision and dental. ADAP will pay for premiums.)</t>
  </si>
  <si>
    <t>a. Allocable Cost: Costs that benefits the project.</t>
  </si>
  <si>
    <t xml:space="preserve">b. Allowable Cost: Items not restricted by federal regulations 2 CFR Part 200 and 45 CFR Part 74,   the grant or the contract between the recipient and the subrecipient.  </t>
  </si>
  <si>
    <t xml:space="preserve">c. Reasonable Cost: When the cost, in it's nature and amount, does not exceed that which would be incurred by a prudent person under the circumstances prevailing at the time the decision was made to incur the cost. </t>
  </si>
  <si>
    <t xml:space="preserve">b. All DHEC funded staff that are proposed on the budget must be included on the Organizational Chart.  </t>
  </si>
  <si>
    <r>
      <t xml:space="preserve">4. Subrecipients </t>
    </r>
    <r>
      <rPr>
        <b/>
        <sz val="11"/>
        <color rgb="FFFF0000"/>
        <rFont val="Calibri"/>
        <family val="2"/>
        <scheme val="minor"/>
      </rPr>
      <t>MUST</t>
    </r>
    <r>
      <rPr>
        <sz val="11"/>
        <color theme="1"/>
        <rFont val="Calibri"/>
        <family val="2"/>
        <scheme val="minor"/>
      </rPr>
      <t xml:space="preserve"> allocate funding or provide proof of service accessibility for the following 6 required services: </t>
    </r>
    <r>
      <rPr>
        <b/>
        <sz val="11"/>
        <color theme="1"/>
        <rFont val="Calibri"/>
        <family val="2"/>
        <scheme val="minor"/>
      </rPr>
      <t>(1) Outpatient Ambulatory Medical Care, (2) Oral Health, (3) Mental Health Services, (4) Substance Abuse Outpatient Care, (5) Medical Case Management, and (6) Medical Transportation Services</t>
    </r>
    <r>
      <rPr>
        <sz val="11"/>
        <color theme="1"/>
        <rFont val="Calibri"/>
        <family val="2"/>
        <scheme val="minor"/>
      </rPr>
      <t xml:space="preserve">. Funding must be allocated for these required services under at least one of the funding sources. If a Subrecipient does not budget for any of these services under RW Part B/NHAS/EHE funds, then they </t>
    </r>
    <r>
      <rPr>
        <b/>
        <sz val="11"/>
        <color rgb="FFFF0000"/>
        <rFont val="Calibri"/>
        <family val="2"/>
        <scheme val="minor"/>
      </rPr>
      <t>MUST</t>
    </r>
    <r>
      <rPr>
        <sz val="11"/>
        <color theme="1"/>
        <rFont val="Calibri"/>
        <family val="2"/>
        <scheme val="minor"/>
      </rPr>
      <t xml:space="preserve"> show proof of patient access to these services under “Other Funds” (Needs to be an entity at no cost or charging a nominal fee/ low cost). Subrecipients no longer need to budget and expend $10 or a minimal amount to be able to report these services to HRSA.</t>
    </r>
  </si>
  <si>
    <r>
      <t xml:space="preserve">2. Subrecipients </t>
    </r>
    <r>
      <rPr>
        <b/>
        <sz val="11"/>
        <color rgb="FFFF0000"/>
        <rFont val="Calibri"/>
        <family val="2"/>
        <scheme val="minor"/>
      </rPr>
      <t>MUST</t>
    </r>
    <r>
      <rPr>
        <sz val="11"/>
        <color theme="1"/>
        <rFont val="Calibri"/>
        <family val="2"/>
        <scheme val="minor"/>
      </rPr>
      <t xml:space="preserve"> itemize and justify their projected expenses for all offered services and operations for each funding source correctly. However, a Subrecipient may not use or offer all Ryan White Service Categories. In such instances, where a certain service is not being offered, the Subrecipient may hide those unused rows. </t>
    </r>
    <r>
      <rPr>
        <b/>
        <sz val="11"/>
        <color rgb="FFFF0000"/>
        <rFont val="Calibri"/>
        <family val="2"/>
        <scheme val="minor"/>
      </rPr>
      <t>DO NOT DELETE</t>
    </r>
    <r>
      <rPr>
        <sz val="11"/>
        <color theme="1"/>
        <rFont val="Calibri"/>
        <family val="2"/>
        <scheme val="minor"/>
      </rPr>
      <t xml:space="preserve"> unused columns and/or rows.</t>
    </r>
  </si>
  <si>
    <r>
      <t xml:space="preserve">13. ADAP-IAP: The entire award </t>
    </r>
    <r>
      <rPr>
        <b/>
        <sz val="11"/>
        <color rgb="FFFF0000"/>
        <rFont val="Calibri"/>
        <family val="2"/>
        <scheme val="minor"/>
      </rPr>
      <t>MUST</t>
    </r>
    <r>
      <rPr>
        <b/>
        <sz val="11"/>
        <color theme="1"/>
        <rFont val="Calibri"/>
        <family val="2"/>
        <scheme val="minor"/>
      </rPr>
      <t xml:space="preserve"> be allocated as "Health Insurance Premium and Cost Sharing Assistance" Core Service line.</t>
    </r>
  </si>
  <si>
    <t>c. The job duties must be applicable to the service category (ies) staff are funded.</t>
  </si>
  <si>
    <t>5. Technology Purchases: Computers, cell phones, etc., purchased for individual use by staff member should be budgeted under the same service category that the staff member is funded.</t>
  </si>
  <si>
    <r>
      <t xml:space="preserve">3.  If an indirect cost rate is charged, Subrecipient </t>
    </r>
    <r>
      <rPr>
        <b/>
        <sz val="11"/>
        <color rgb="FFFF0000"/>
        <rFont val="Calibri"/>
        <family val="2"/>
        <scheme val="minor"/>
      </rPr>
      <t>MUST</t>
    </r>
    <r>
      <rPr>
        <sz val="11"/>
        <color rgb="FF000000"/>
        <rFont val="Calibri"/>
        <family val="2"/>
        <scheme val="minor"/>
      </rPr>
      <t xml:space="preserve"> provide proof of documentation of charging at their federally approved rate. Indriect costs are considered administrative.</t>
    </r>
  </si>
  <si>
    <r>
      <t xml:space="preserve">2. </t>
    </r>
    <r>
      <rPr>
        <b/>
        <sz val="11"/>
        <color rgb="FFFF0000"/>
        <rFont val="Calibri"/>
        <family val="2"/>
        <scheme val="minor"/>
      </rPr>
      <t>MUST</t>
    </r>
    <r>
      <rPr>
        <sz val="11"/>
        <color rgb="FF000000"/>
        <rFont val="Calibri"/>
        <family val="2"/>
        <scheme val="minor"/>
      </rPr>
      <t xml:space="preserve"> be submitted to the Secure Portal, via </t>
    </r>
    <r>
      <rPr>
        <b/>
        <i/>
        <sz val="11"/>
        <color rgb="FF000000"/>
        <rFont val="Calibri"/>
        <family val="2"/>
        <scheme val="minor"/>
      </rPr>
      <t>Provide Enterprise</t>
    </r>
    <r>
      <rPr>
        <sz val="11"/>
        <color rgb="FF000000"/>
        <rFont val="Calibri"/>
        <family val="2"/>
        <scheme val="minor"/>
      </rPr>
      <t xml:space="preserve"> to </t>
    </r>
    <r>
      <rPr>
        <b/>
        <i/>
        <sz val="11"/>
        <color rgb="FF000000"/>
        <rFont val="Calibri"/>
        <family val="2"/>
        <scheme val="minor"/>
      </rPr>
      <t xml:space="preserve">Financial Submissions </t>
    </r>
    <r>
      <rPr>
        <sz val="11"/>
        <color rgb="FF000000"/>
        <rFont val="Calibri"/>
        <family val="2"/>
        <scheme val="minor"/>
      </rPr>
      <t>(unless prior approved by DHEC for alternate submission).</t>
    </r>
  </si>
  <si>
    <t>1. Include employee name, position title, position classification (e.g. FTE, hourly wages, temporary, etc.), employee annual salary, funding allocation (totaling 100%) per line-item for all staff funded with DHEC RWB Program funds.</t>
  </si>
  <si>
    <t xml:space="preserve">a. Personnel Allocations: DHEC will only fund 100% or less of a proposed salary for personnel across all funding sources.  Subrecipients must show all sources of funding to include "Other Funds" used to fund proposed salary allocations. Such allocations  must reconcile to 100% across all funding sources. </t>
  </si>
  <si>
    <r>
      <t xml:space="preserve">6. </t>
    </r>
    <r>
      <rPr>
        <b/>
        <sz val="11"/>
        <color rgb="FF000000"/>
        <rFont val="Calibri"/>
        <family val="2"/>
        <scheme val="minor"/>
      </rPr>
      <t>EHE:</t>
    </r>
    <r>
      <rPr>
        <sz val="11"/>
        <color rgb="FF000000"/>
        <rFont val="Calibri"/>
        <family val="2"/>
        <scheme val="minor"/>
      </rPr>
      <t xml:space="preserve"> Linkage to Care Staff/Services funded with EHE funds should be budgeted under EHE Initiative Services</t>
    </r>
  </si>
  <si>
    <r>
      <t xml:space="preserve">3. Subrecipients </t>
    </r>
    <r>
      <rPr>
        <b/>
        <sz val="11"/>
        <color rgb="FFFF0000"/>
        <rFont val="Calibri"/>
        <family val="2"/>
        <scheme val="minor"/>
      </rPr>
      <t>MUST</t>
    </r>
    <r>
      <rPr>
        <sz val="11"/>
        <rFont val="Calibri"/>
        <family val="2"/>
        <scheme val="minor"/>
      </rPr>
      <t xml:space="preserve"> budget the </t>
    </r>
    <r>
      <rPr>
        <sz val="11"/>
        <color theme="1"/>
        <rFont val="Calibri"/>
        <family val="2"/>
        <scheme val="minor"/>
      </rPr>
      <t xml:space="preserve">total award amount for each source of funding awarded. All budgeted line-items </t>
    </r>
    <r>
      <rPr>
        <b/>
        <sz val="11"/>
        <color rgb="FFFF0000"/>
        <rFont val="Calibri"/>
        <family val="2"/>
        <scheme val="minor"/>
      </rPr>
      <t>MUST</t>
    </r>
    <r>
      <rPr>
        <sz val="11"/>
        <color theme="1"/>
        <rFont val="Calibri"/>
        <family val="2"/>
        <scheme val="minor"/>
      </rPr>
      <t xml:space="preserve"> be allowable, allocable, and reasonable; as defined by HRSA:  </t>
    </r>
  </si>
  <si>
    <r>
      <t xml:space="preserve">5. Subrecipients </t>
    </r>
    <r>
      <rPr>
        <b/>
        <sz val="11"/>
        <color rgb="FFFF0000"/>
        <rFont val="Calibri"/>
        <family val="2"/>
        <scheme val="minor"/>
      </rPr>
      <t>MUST NOT</t>
    </r>
    <r>
      <rPr>
        <sz val="11"/>
        <rFont val="Calibri"/>
        <family val="2"/>
        <scheme val="minor"/>
      </rPr>
      <t xml:space="preserve"> allocate RWB HIP for premiums (other than vision and dental). ADAP will reimburse for premiums.</t>
    </r>
  </si>
  <si>
    <t>7. The template demonstrates the required breakdown criteria for each services and operations. The Subrecipient may add/insert additional lines to itemize their budget (e.g. for additional staffing or supplies). Once added, please ensure that column formulae are dragged down to transfer the formulas and maintain the spreadsheet calculations. Please ensure that the total for that service and/or operation includes the newly added items.</t>
  </si>
  <si>
    <t>8. Where a position or line item is not 100% supported by DHEC RW Part B/NHAS/EHE funds, the remaining funding for the position or line item should be indicated on the Budget Narrative and Cost Allocation Plan, as “Other Funds”.</t>
  </si>
  <si>
    <r>
      <t xml:space="preserve">9. Please </t>
    </r>
    <r>
      <rPr>
        <b/>
        <sz val="11"/>
        <color rgb="FF000000"/>
        <rFont val="Calibri"/>
        <family val="2"/>
        <scheme val="minor"/>
      </rPr>
      <t>NOTE</t>
    </r>
    <r>
      <rPr>
        <sz val="11"/>
        <color rgb="FF000000"/>
        <rFont val="Calibri"/>
        <family val="2"/>
        <scheme val="minor"/>
      </rPr>
      <t xml:space="preserve">, Personnel cannot be funded more than </t>
    </r>
    <r>
      <rPr>
        <b/>
        <sz val="11"/>
        <color rgb="FF000000"/>
        <rFont val="Calibri"/>
        <family val="2"/>
        <scheme val="minor"/>
      </rPr>
      <t>100%</t>
    </r>
    <r>
      <rPr>
        <sz val="11"/>
        <color rgb="FF000000"/>
        <rFont val="Calibri"/>
        <family val="2"/>
        <scheme val="minor"/>
      </rPr>
      <t xml:space="preserve"> across all funding sources.</t>
    </r>
  </si>
  <si>
    <r>
      <t xml:space="preserve">10. All budget (and invoice) amounts and percentages </t>
    </r>
    <r>
      <rPr>
        <b/>
        <sz val="11"/>
        <color rgb="FFFF0000"/>
        <rFont val="Calibri"/>
        <family val="2"/>
        <scheme val="minor"/>
      </rPr>
      <t>MUST</t>
    </r>
    <r>
      <rPr>
        <sz val="11"/>
        <color rgb="FF000000"/>
        <rFont val="Calibri"/>
        <family val="2"/>
        <scheme val="minor"/>
      </rPr>
      <t xml:space="preserve"> be displayed to two decimal places.</t>
    </r>
  </si>
  <si>
    <t xml:space="preserve">14. EHE Infrastructure: Program technology improvements funded with EHE funds should be budgeted under EHE Infrastructure. </t>
  </si>
  <si>
    <r>
      <t xml:space="preserve">3. Staff Training to provide high quality RWHAP Services may be charged to the aligned service category.  Use of service funds for training should not exceed 5% of the dollars allocated to provide that service. </t>
    </r>
    <r>
      <rPr>
        <i/>
        <sz val="11"/>
        <color theme="1"/>
        <rFont val="Calibri"/>
        <family val="2"/>
        <scheme val="minor"/>
      </rPr>
      <t xml:space="preserve"> Rebate funds (including NHAS) are not held to this federal cap and can be used to offset amounts greater than 5% if needed.</t>
    </r>
  </si>
  <si>
    <t xml:space="preserve">b. Management oversight of the subrecipient Ryan White Part B Program.  Examples include:  costs of management oversight of specific programs funded under this title, including program coordination, clerical, financial, and management staff not directly related to patient care, program evaluation, liability insurance, audits, computer hardware/software not directly related to patient care.  </t>
  </si>
  <si>
    <r>
      <t>5.</t>
    </r>
    <r>
      <rPr>
        <b/>
        <sz val="11"/>
        <color theme="1"/>
        <rFont val="Calibri"/>
        <family val="2"/>
        <scheme val="minor"/>
      </rPr>
      <t>Direct Facility Expenses:</t>
    </r>
    <r>
      <rPr>
        <sz val="11"/>
        <color theme="1"/>
        <rFont val="Calibri"/>
        <family val="2"/>
        <scheme val="minor"/>
      </rPr>
      <t xml:space="preserve"> The portion of direct facilities expenses such as rent, maintenance, and utilities for areas primarily utilized to provide core medical and support services for eligible RWHAP clients (e.g., clinic, food bank, medical case management), are not required to be included in the 10% administrative cost cap. </t>
    </r>
    <r>
      <rPr>
        <b/>
        <i/>
        <sz val="11"/>
        <color theme="1"/>
        <rFont val="Calibri"/>
        <family val="2"/>
        <scheme val="minor"/>
      </rPr>
      <t xml:space="preserve">Note: by legislation, all indirect expenses must be considered administrative expenses subject to the 10% cap. </t>
    </r>
    <r>
      <rPr>
        <sz val="11"/>
        <color theme="1"/>
        <rFont val="Calibri"/>
        <family val="2"/>
        <scheme val="minor"/>
      </rPr>
      <t>(from HRSA HAB PCN 15-02)</t>
    </r>
  </si>
  <si>
    <r>
      <t xml:space="preserve">6. </t>
    </r>
    <r>
      <rPr>
        <b/>
        <sz val="11"/>
        <color theme="1"/>
        <rFont val="Calibri"/>
        <family val="2"/>
        <scheme val="minor"/>
      </rPr>
      <t>Programmatic Costs:</t>
    </r>
    <r>
      <rPr>
        <sz val="11"/>
        <color theme="1"/>
        <rFont val="Calibri"/>
        <family val="2"/>
        <scheme val="minor"/>
      </rPr>
      <t xml:space="preserve"> The following programmatic cost are not required to be included in the 10% cap for Administrative Costs and may be  charged to the relevant service category: Annual client re-certification; the portion of malpractice insurance related to RWHAP clinical care; the portion of fees and services for electronic medical records maintenance, technology licensure, and annual updates, and staff time for data entry related to RWHAP clinical care and support services; the portion of the clinic receptionist's time providing direct RWHAP patient services (e.g., scheduling appointments and other intake activities); the portion of medical waste removal and linen services related to the provision of RWHAP services; the portion of medical billing staff related to RWHAP services; the portion of a supervisor's time devoted to providing professional oversight and direction regarding RWHAP-funded core medical or support service activities, sufficient to assure the delivery of appropriate and high-quality HIV Care, to clinicians, case managers, and other individuals providing services to RWHAP clients (would not include general administrative supervision of these individuals); and RWHAP clinical quality management (CQM), however expenes which are clearly administrative in nature cannot be included as CQM costs.  (from HRSA HAB PCN 15-02)</t>
    </r>
  </si>
  <si>
    <t>7. Organizational Membership Dues cannot be attributed to a Service Category, and therefore are subject to Administrative Cost 10% Cap.</t>
  </si>
  <si>
    <t>12. Unallowable Costs (as stated in SubAward - not all inclusive):</t>
  </si>
  <si>
    <r>
      <t xml:space="preserve">6. NHAS funds are awarded for the following, as included in the ADAP HIP SubAward:  (1) Specialized Medical Case Management, (2) Outreach Services, (3) Peer Adherence Services, (4) Early Intervention Services, and (5) Insurance Support.  If a Subrecipient is funded for Specialized Medical Management, Outreach Services, and/or Peer Adherence Coaches, the subrecipient </t>
    </r>
    <r>
      <rPr>
        <sz val="11"/>
        <color rgb="FFFF0000"/>
        <rFont val="Calibri"/>
        <family val="2"/>
        <scheme val="minor"/>
      </rPr>
      <t>MUST</t>
    </r>
    <r>
      <rPr>
        <sz val="11"/>
        <color theme="1"/>
        <rFont val="Calibri"/>
        <family val="2"/>
        <scheme val="minor"/>
      </rPr>
      <t xml:space="preserve"> budget and hire individual staff in each of these positions. If a Subrecipient is funded for EIS services, they MUST allocate items in the budget for HIV testing services.  Subrecipients are not required to use the full awarded amount for the awarded service, as DHEC will allow some flexibility among the NHAS categories. All funds must be used for allowable NHAS services (see Invoice Template).</t>
    </r>
  </si>
  <si>
    <r>
      <t xml:space="preserve">11.  Services should be categorized into Ryan White Service Categories in the budget as they are entered in </t>
    </r>
    <r>
      <rPr>
        <i/>
        <sz val="11"/>
        <color rgb="FF000000"/>
        <rFont val="Calibri"/>
        <family val="2"/>
        <scheme val="minor"/>
      </rPr>
      <t>Provide Enterprise.</t>
    </r>
  </si>
  <si>
    <t>1. Subrecipients are required to use the Budget Narrative and Cost Allocation Plan for the current Grant Year.</t>
  </si>
  <si>
    <t>3. Include quantity and unit price of each type of gift cards/vouchers purchased. Gift cards/Vouchers require further Prior Approval before purchasing. For Prior Approval complete the "Gift Card Prior Approval Template"  found at:  https://scdhec.gov/infectious-diseases/hiv-std-viral-hepatitis/ryan-white-part-b-technical-assistance</t>
  </si>
  <si>
    <t>2. For reimbursement, subrecipients must provide adequate documentation to support costs charged to the Federal Award.  To minimize monthly supporting documentation for contracts with fixed monthly rates, with the BNCAP submission, please submit all contracts and lease agreements indicating the monthly rate charged to RWB Program.</t>
  </si>
  <si>
    <t>4. CQM costs are limited to five (5%) percent of expenditures on applicable budgets (not allowable for EC, EHE, NHAS, or MAI). CQM costs are those required to maintain a CQM program to assess the extent to which services are consistent with the current HHS guidelines for treatment of HIV and to develop strategies to improve access to and quality of services.</t>
  </si>
  <si>
    <t>• International Travel
• Construction
• Purchase of improve land
• Pre-Exposure Prophylaxis (PrEP) or Post-Exposure Prophylaxis (nPEP)
• Syringe Services Programs
• Cash payment to intended recipient/client of RW services
• Payment for any item or service to the extent that payment has been made (or reasonably can be expected to be made), with respect to that item or service, under any state compensation program, insurance policy, federal or state benefits program, or any entity that provides health services on a prepaid basis, except for a program administered by or providing the services of the Indian Health Service)
• Development of materials designed to promote or encourage, directly, intravenous drug use of sexual activity  
• Funeral or burial expenses
• Support for operating clinical trials
• Support for criminal defense or for class action suits unrelated to access to services eligible for funding under the Ryan White legislation
• Direct maintenance or any other expenses of a privately-owned vehicle
• State and local taxes for personal property
• Pet foods
• Social/recreational activities if not provided on subrecipient premises
• Marketing and promotion to general audiences
• Broad-scope awareness activities about HIV services that target the general public
• Vehicles (purchase or lease without HRSA and DHEC’s Prior Approval)
• Start-up costs</t>
  </si>
  <si>
    <t xml:space="preserve">RW Part 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</si>
</sst>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1" x14ac:knownFonts="1">
    <font>
      <sz val="11"/>
      <color theme="1"/>
      <name val="Calibri"/>
      <family val="2"/>
      <scheme val="minor"/>
    </font>
    <font>
      <sz val="11"/>
      <color theme="1"/>
      <name val="Calibri"/>
      <family val="2"/>
      <scheme val="minor"/>
    </font>
    <font>
      <b/>
      <sz val="10"/>
      <name val="Arial"/>
      <family val="2"/>
    </font>
    <font>
      <b/>
      <sz val="11"/>
      <name val="Arial"/>
      <family val="2"/>
    </font>
    <font>
      <b/>
      <sz val="14"/>
      <name val="Arial"/>
      <family val="2"/>
    </font>
    <font>
      <sz val="11"/>
      <color theme="1"/>
      <name val="Arial"/>
      <family val="2"/>
    </font>
    <font>
      <sz val="11"/>
      <name val="Arial"/>
      <family val="2"/>
    </font>
    <font>
      <b/>
      <sz val="11"/>
      <color theme="1"/>
      <name val="Arial"/>
      <family val="2"/>
    </font>
    <font>
      <i/>
      <sz val="11"/>
      <name val="Arial"/>
      <family val="2"/>
    </font>
    <font>
      <b/>
      <i/>
      <sz val="11"/>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12"/>
      <color rgb="FF000000"/>
      <name val="Calibri"/>
      <family val="2"/>
      <scheme val="minor"/>
    </font>
    <font>
      <b/>
      <sz val="14"/>
      <color rgb="FF000000"/>
      <name val="Calibri"/>
      <family val="2"/>
      <scheme val="minor"/>
    </font>
    <font>
      <b/>
      <sz val="16"/>
      <color rgb="FF000000"/>
      <name val="Calibri"/>
      <family val="2"/>
      <scheme val="minor"/>
    </font>
    <font>
      <sz val="14"/>
      <color theme="1"/>
      <name val="Calibri"/>
      <family val="2"/>
      <scheme val="minor"/>
    </font>
    <font>
      <b/>
      <i/>
      <sz val="12"/>
      <color rgb="FF000000"/>
      <name val="Calibri"/>
      <family val="2"/>
      <scheme val="minor"/>
    </font>
    <font>
      <b/>
      <sz val="11"/>
      <color rgb="FFFF0000"/>
      <name val="Calibri"/>
      <family val="2"/>
      <scheme val="minor"/>
    </font>
    <font>
      <b/>
      <sz val="12"/>
      <color theme="1"/>
      <name val="Calibri"/>
      <family val="2"/>
      <scheme val="minor"/>
    </font>
    <font>
      <b/>
      <i/>
      <sz val="11"/>
      <color rgb="FF000000"/>
      <name val="Calibri"/>
      <family val="2"/>
      <scheme val="minor"/>
    </font>
    <font>
      <sz val="11"/>
      <color rgb="FF000000"/>
      <name val="Arial"/>
      <family val="2"/>
    </font>
    <font>
      <b/>
      <sz val="11"/>
      <color rgb="FF000000"/>
      <name val="Arial"/>
      <family val="2"/>
    </font>
    <font>
      <i/>
      <sz val="11"/>
      <color theme="1"/>
      <name val="Arial"/>
      <family val="2"/>
    </font>
    <font>
      <sz val="11"/>
      <name val="Calibri"/>
      <family val="2"/>
      <scheme val="minor"/>
    </font>
    <font>
      <b/>
      <sz val="11"/>
      <color rgb="FF800000"/>
      <name val="Arial"/>
      <family val="2"/>
    </font>
    <font>
      <b/>
      <i/>
      <sz val="11"/>
      <color rgb="FF800000"/>
      <name val="Arial"/>
      <family val="2"/>
    </font>
    <font>
      <b/>
      <i/>
      <sz val="11"/>
      <color theme="1"/>
      <name val="Calibri"/>
      <family val="2"/>
      <scheme val="minor"/>
    </font>
    <font>
      <sz val="11"/>
      <color rgb="FFFF0000"/>
      <name val="Calibri"/>
      <family val="2"/>
      <scheme val="minor"/>
    </font>
    <font>
      <i/>
      <sz val="11"/>
      <color theme="1"/>
      <name val="Calibri"/>
      <family val="2"/>
      <scheme val="minor"/>
    </font>
    <font>
      <i/>
      <sz val="11"/>
      <color rgb="FF000000"/>
      <name val="Calibri"/>
      <family val="2"/>
      <scheme val="minor"/>
    </font>
  </fonts>
  <fills count="35">
    <fill>
      <patternFill patternType="none"/>
    </fill>
    <fill>
      <patternFill patternType="gray125"/>
    </fill>
    <fill>
      <patternFill patternType="solid">
        <fgColor theme="0" tint="-0.14999847407452621"/>
        <bgColor indexed="64"/>
      </patternFill>
    </fill>
    <fill>
      <patternFill patternType="solid">
        <fgColor rgb="FFC4D79B"/>
        <bgColor indexed="64"/>
      </patternFill>
    </fill>
    <fill>
      <patternFill patternType="solid">
        <fgColor rgb="FFB1A0C7"/>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lightTrellis">
        <bgColor theme="6" tint="0.79998168889431442"/>
      </patternFill>
    </fill>
    <fill>
      <patternFill patternType="lightTrellis">
        <bgColor theme="7" tint="0.79998168889431442"/>
      </patternFill>
    </fill>
    <fill>
      <patternFill patternType="solid">
        <fgColor rgb="FFF0D77D"/>
        <bgColor indexed="64"/>
      </patternFill>
    </fill>
    <fill>
      <patternFill patternType="solid">
        <fgColor rgb="FFF5E4A9"/>
        <bgColor indexed="64"/>
      </patternFill>
    </fill>
    <fill>
      <patternFill patternType="solid">
        <fgColor rgb="FFFAF1D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lightTrellis">
        <bgColor theme="4" tint="0.79998168889431442"/>
      </patternFill>
    </fill>
    <fill>
      <patternFill patternType="lightTrellis">
        <bgColor theme="4" tint="0.79995117038483843"/>
      </patternFill>
    </fill>
    <fill>
      <patternFill patternType="lightTrellis">
        <bgColor theme="6" tint="0.79995117038483843"/>
      </patternFill>
    </fill>
    <fill>
      <patternFill patternType="lightTrellis">
        <bgColor theme="6" tint="0.59999389629810485"/>
      </patternFill>
    </fill>
    <fill>
      <patternFill patternType="lightTrellis"/>
    </fill>
    <fill>
      <patternFill patternType="lightTrellis">
        <bgColor theme="7" tint="0.59999389629810485"/>
      </patternFill>
    </fill>
    <fill>
      <patternFill patternType="lightTrellis">
        <bgColor theme="4" tint="0.59999389629810485"/>
      </patternFill>
    </fill>
    <fill>
      <patternFill patternType="solid">
        <fgColor indexed="65"/>
        <bgColor indexed="64"/>
      </patternFill>
    </fill>
    <fill>
      <patternFill patternType="solid">
        <fgColor theme="6" tint="0.79992065187536243"/>
        <bgColor indexed="64"/>
      </patternFill>
    </fill>
  </fills>
  <borders count="40">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22">
    <xf numFmtId="0" fontId="0" fillId="0" borderId="0" xfId="0"/>
    <xf numFmtId="0" fontId="3" fillId="0" borderId="0" xfId="0" applyFont="1" applyAlignment="1">
      <alignment horizontal="center" vertical="center" wrapText="1"/>
    </xf>
    <xf numFmtId="44" fontId="3" fillId="3" borderId="12" xfId="1" applyFont="1" applyFill="1" applyBorder="1" applyAlignment="1">
      <alignment horizontal="center" vertical="center" wrapText="1"/>
    </xf>
    <xf numFmtId="10" fontId="3" fillId="3" borderId="13" xfId="2" applyNumberFormat="1" applyFont="1" applyFill="1" applyBorder="1" applyAlignment="1">
      <alignment horizontal="center" vertical="center" wrapText="1"/>
    </xf>
    <xf numFmtId="44" fontId="3" fillId="3" borderId="7" xfId="1" applyFont="1" applyFill="1" applyBorder="1" applyAlignment="1">
      <alignment horizontal="center" vertical="center" wrapText="1"/>
    </xf>
    <xf numFmtId="44" fontId="3" fillId="4" borderId="7" xfId="1" applyFont="1" applyFill="1" applyBorder="1" applyAlignment="1">
      <alignment horizontal="center" vertical="center" wrapText="1"/>
    </xf>
    <xf numFmtId="10" fontId="3" fillId="4" borderId="13" xfId="2" applyNumberFormat="1" applyFont="1" applyFill="1" applyBorder="1" applyAlignment="1">
      <alignment horizontal="center" vertical="center" wrapText="1"/>
    </xf>
    <xf numFmtId="10" fontId="5" fillId="0" borderId="0" xfId="2" applyNumberFormat="1" applyFont="1" applyAlignment="1">
      <alignment vertical="center" wrapText="1"/>
    </xf>
    <xf numFmtId="44" fontId="5" fillId="0" borderId="0" xfId="1" applyFont="1" applyAlignment="1">
      <alignment vertical="center" wrapText="1"/>
    </xf>
    <xf numFmtId="0" fontId="5" fillId="0" borderId="0" xfId="0" applyFont="1" applyAlignment="1">
      <alignment vertical="center" wrapText="1"/>
    </xf>
    <xf numFmtId="0" fontId="3" fillId="0" borderId="0" xfId="0" applyFont="1" applyAlignment="1">
      <alignment horizontal="left" vertical="center" wrapText="1"/>
    </xf>
    <xf numFmtId="0" fontId="7" fillId="0" borderId="0" xfId="0" applyFont="1" applyAlignment="1">
      <alignment horizontal="center" vertical="center" wrapText="1"/>
    </xf>
    <xf numFmtId="44" fontId="7" fillId="9" borderId="10" xfId="1" applyFont="1" applyFill="1" applyBorder="1" applyAlignment="1">
      <alignment vertical="center" wrapText="1"/>
    </xf>
    <xf numFmtId="10" fontId="7" fillId="9" borderId="11" xfId="2" applyNumberFormat="1" applyFont="1" applyFill="1" applyBorder="1" applyAlignment="1">
      <alignment vertical="center" wrapText="1"/>
    </xf>
    <xf numFmtId="0" fontId="7" fillId="0" borderId="0" xfId="0" applyFont="1" applyAlignment="1">
      <alignment vertical="center" wrapText="1"/>
    </xf>
    <xf numFmtId="0" fontId="6" fillId="0" borderId="2" xfId="0" applyFont="1" applyBorder="1" applyAlignment="1">
      <alignment horizontal="left" vertical="center" wrapText="1"/>
    </xf>
    <xf numFmtId="44" fontId="5" fillId="0" borderId="2" xfId="1" applyFont="1" applyBorder="1" applyAlignment="1">
      <alignment vertical="center" wrapText="1"/>
    </xf>
    <xf numFmtId="44" fontId="5" fillId="0" borderId="4" xfId="1" applyFont="1" applyBorder="1" applyAlignment="1">
      <alignment vertical="center" wrapText="1"/>
    </xf>
    <xf numFmtId="44" fontId="7" fillId="2" borderId="15" xfId="1" applyFont="1" applyFill="1" applyBorder="1" applyAlignment="1">
      <alignment vertical="center" wrapText="1"/>
    </xf>
    <xf numFmtId="44" fontId="5" fillId="0" borderId="16" xfId="1" applyFont="1" applyBorder="1" applyAlignment="1">
      <alignment vertical="center" wrapText="1"/>
    </xf>
    <xf numFmtId="44" fontId="7" fillId="8" borderId="15" xfId="1" applyFont="1" applyFill="1" applyBorder="1" applyAlignment="1">
      <alignment vertical="center" wrapText="1"/>
    </xf>
    <xf numFmtId="44" fontId="3" fillId="5" borderId="12" xfId="1" applyFont="1" applyFill="1" applyBorder="1" applyAlignment="1">
      <alignment horizontal="center" vertical="center" wrapText="1"/>
    </xf>
    <xf numFmtId="10" fontId="3" fillId="5" borderId="13" xfId="2" applyNumberFormat="1" applyFont="1" applyFill="1" applyBorder="1" applyAlignment="1">
      <alignment horizontal="center" vertical="center" wrapText="1"/>
    </xf>
    <xf numFmtId="44" fontId="3" fillId="11" borderId="7" xfId="1" applyFont="1" applyFill="1" applyBorder="1" applyAlignment="1">
      <alignment horizontal="center" vertical="center" wrapText="1"/>
    </xf>
    <xf numFmtId="10" fontId="3" fillId="11" borderId="13" xfId="2" applyNumberFormat="1" applyFont="1" applyFill="1" applyBorder="1" applyAlignment="1">
      <alignment horizontal="center" vertical="center" wrapText="1"/>
    </xf>
    <xf numFmtId="44" fontId="7" fillId="12" borderId="3" xfId="1" applyFont="1" applyFill="1" applyBorder="1" applyAlignment="1">
      <alignment vertical="center" wrapText="1"/>
    </xf>
    <xf numFmtId="10" fontId="7" fillId="12" borderId="11" xfId="2" applyNumberFormat="1" applyFont="1" applyFill="1" applyBorder="1" applyAlignment="1">
      <alignment vertical="center" wrapText="1"/>
    </xf>
    <xf numFmtId="44" fontId="7" fillId="15" borderId="3" xfId="1" applyFont="1" applyFill="1" applyBorder="1" applyAlignment="1">
      <alignment vertical="center" wrapText="1"/>
    </xf>
    <xf numFmtId="10" fontId="7" fillId="15" borderId="11" xfId="2" applyNumberFormat="1" applyFont="1" applyFill="1" applyBorder="1" applyAlignment="1">
      <alignment vertical="center" wrapText="1"/>
    </xf>
    <xf numFmtId="44" fontId="3" fillId="14" borderId="7" xfId="1" applyFont="1" applyFill="1" applyBorder="1" applyAlignment="1">
      <alignment horizontal="center" vertical="center" wrapText="1"/>
    </xf>
    <xf numFmtId="10" fontId="5" fillId="10" borderId="8" xfId="2" applyNumberFormat="1" applyFont="1" applyFill="1" applyBorder="1" applyAlignment="1">
      <alignment vertical="center" wrapText="1"/>
    </xf>
    <xf numFmtId="44" fontId="5" fillId="10" borderId="14" xfId="1" applyFont="1" applyFill="1" applyBorder="1" applyAlignment="1">
      <alignment vertical="center" wrapText="1"/>
    </xf>
    <xf numFmtId="44" fontId="3" fillId="7" borderId="25" xfId="1" applyFont="1" applyFill="1" applyBorder="1" applyAlignment="1">
      <alignment horizontal="center" vertical="center" wrapText="1"/>
    </xf>
    <xf numFmtId="44" fontId="3" fillId="8" borderId="19" xfId="1" applyFont="1" applyFill="1" applyBorder="1" applyAlignment="1">
      <alignment horizontal="center" vertical="center" wrapText="1"/>
    </xf>
    <xf numFmtId="44" fontId="3" fillId="8" borderId="23" xfId="1" applyFont="1" applyFill="1" applyBorder="1" applyAlignment="1">
      <alignment horizontal="center" vertical="center" wrapText="1"/>
    </xf>
    <xf numFmtId="44" fontId="5" fillId="10" borderId="2" xfId="1" applyFont="1" applyFill="1" applyBorder="1" applyAlignment="1">
      <alignment vertical="center" wrapText="1"/>
    </xf>
    <xf numFmtId="44" fontId="5" fillId="13" borderId="2" xfId="1" applyFont="1" applyFill="1" applyBorder="1" applyAlignment="1">
      <alignment vertical="center" wrapText="1"/>
    </xf>
    <xf numFmtId="44" fontId="5" fillId="13" borderId="14" xfId="1" applyFont="1" applyFill="1" applyBorder="1" applyAlignment="1">
      <alignment vertical="center" wrapText="1"/>
    </xf>
    <xf numFmtId="44" fontId="3" fillId="8" borderId="22" xfId="1" applyFont="1" applyFill="1" applyBorder="1" applyAlignment="1">
      <alignment horizontal="center" vertical="center" wrapText="1"/>
    </xf>
    <xf numFmtId="44" fontId="5" fillId="10" borderId="10" xfId="1" applyFont="1" applyFill="1" applyBorder="1" applyAlignment="1">
      <alignment vertical="center" wrapText="1"/>
    </xf>
    <xf numFmtId="44" fontId="5" fillId="13" borderId="10" xfId="1" applyFont="1" applyFill="1" applyBorder="1" applyAlignment="1">
      <alignment vertical="center" wrapText="1"/>
    </xf>
    <xf numFmtId="44" fontId="3" fillId="11" borderId="12" xfId="1" applyFont="1" applyFill="1" applyBorder="1" applyAlignment="1">
      <alignment horizontal="center" vertical="center" wrapText="1"/>
    </xf>
    <xf numFmtId="44" fontId="3" fillId="4" borderId="12" xfId="1" applyFont="1" applyFill="1" applyBorder="1" applyAlignment="1">
      <alignment horizontal="center" vertical="center" wrapText="1"/>
    </xf>
    <xf numFmtId="44" fontId="3" fillId="7" borderId="24" xfId="1" applyFont="1" applyFill="1" applyBorder="1" applyAlignment="1">
      <alignment horizontal="center" vertical="center" wrapText="1"/>
    </xf>
    <xf numFmtId="44" fontId="5" fillId="18" borderId="2" xfId="1" applyFont="1" applyFill="1" applyBorder="1" applyAlignment="1">
      <alignment vertical="center" wrapText="1"/>
    </xf>
    <xf numFmtId="44" fontId="5" fillId="19" borderId="2" xfId="1" applyFont="1" applyFill="1" applyBorder="1" applyAlignment="1">
      <alignmen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10" fontId="7" fillId="2" borderId="11" xfId="2" applyNumberFormat="1" applyFont="1" applyFill="1" applyBorder="1" applyAlignment="1">
      <alignment vertical="center" wrapText="1"/>
    </xf>
    <xf numFmtId="10" fontId="5" fillId="8" borderId="8" xfId="2" applyNumberFormat="1" applyFont="1" applyFill="1" applyBorder="1" applyAlignment="1">
      <alignment vertical="center" wrapText="1"/>
    </xf>
    <xf numFmtId="10" fontId="3" fillId="14" borderId="13" xfId="2" applyNumberFormat="1" applyFont="1" applyFill="1" applyBorder="1" applyAlignment="1">
      <alignment horizontal="center" vertical="center" wrapText="1"/>
    </xf>
    <xf numFmtId="10" fontId="5" fillId="16" borderId="8" xfId="2" applyNumberFormat="1" applyFont="1" applyFill="1" applyBorder="1" applyAlignment="1">
      <alignment vertical="center" wrapText="1"/>
    </xf>
    <xf numFmtId="44" fontId="5" fillId="8" borderId="9" xfId="1" applyFont="1" applyFill="1" applyBorder="1" applyAlignment="1">
      <alignment vertical="center" wrapText="1"/>
    </xf>
    <xf numFmtId="44" fontId="5" fillId="10" borderId="12" xfId="1" applyFont="1" applyFill="1" applyBorder="1" applyAlignment="1">
      <alignment vertical="center" wrapText="1"/>
    </xf>
    <xf numFmtId="44" fontId="5" fillId="6" borderId="7" xfId="1" applyFont="1" applyFill="1" applyBorder="1" applyAlignment="1">
      <alignment vertical="center" wrapText="1"/>
    </xf>
    <xf numFmtId="44" fontId="5" fillId="13" borderId="7" xfId="1" applyFont="1" applyFill="1" applyBorder="1" applyAlignment="1">
      <alignment vertical="center" wrapText="1"/>
    </xf>
    <xf numFmtId="44" fontId="5" fillId="16" borderId="7" xfId="1" applyFont="1" applyFill="1" applyBorder="1" applyAlignment="1">
      <alignment vertical="center" wrapText="1"/>
    </xf>
    <xf numFmtId="10" fontId="5" fillId="16" borderId="13" xfId="2" applyNumberFormat="1" applyFont="1" applyFill="1" applyBorder="1" applyAlignment="1">
      <alignment vertical="center" wrapText="1"/>
    </xf>
    <xf numFmtId="10" fontId="5" fillId="8" borderId="13" xfId="2" applyNumberFormat="1" applyFont="1" applyFill="1" applyBorder="1" applyAlignment="1">
      <alignment vertical="center" wrapText="1"/>
    </xf>
    <xf numFmtId="10" fontId="3" fillId="0" borderId="0" xfId="0" applyNumberFormat="1" applyFont="1" applyAlignment="1">
      <alignment horizontal="center" vertical="center" wrapText="1"/>
    </xf>
    <xf numFmtId="10" fontId="5" fillId="10" borderId="11" xfId="2" applyNumberFormat="1" applyFont="1" applyFill="1" applyBorder="1" applyAlignment="1">
      <alignment vertical="center" wrapText="1"/>
    </xf>
    <xf numFmtId="10" fontId="5" fillId="10" borderId="30" xfId="2" applyNumberFormat="1" applyFont="1" applyFill="1" applyBorder="1" applyAlignment="1">
      <alignment vertical="center" wrapText="1"/>
    </xf>
    <xf numFmtId="10" fontId="5" fillId="10" borderId="13" xfId="2" applyNumberFormat="1" applyFont="1" applyFill="1" applyBorder="1" applyAlignment="1">
      <alignment vertical="center" wrapText="1"/>
    </xf>
    <xf numFmtId="10" fontId="5" fillId="0" borderId="0" xfId="0" applyNumberFormat="1" applyFont="1" applyAlignment="1">
      <alignment vertical="center" wrapText="1"/>
    </xf>
    <xf numFmtId="10" fontId="3" fillId="5" borderId="27" xfId="2" applyNumberFormat="1" applyFont="1" applyFill="1" applyBorder="1" applyAlignment="1">
      <alignment horizontal="center" vertical="center" wrapText="1"/>
    </xf>
    <xf numFmtId="10" fontId="5" fillId="6" borderId="13" xfId="2" applyNumberFormat="1" applyFont="1" applyFill="1" applyBorder="1" applyAlignment="1">
      <alignment vertical="center" wrapText="1"/>
    </xf>
    <xf numFmtId="10" fontId="0" fillId="0" borderId="0" xfId="0" applyNumberFormat="1"/>
    <xf numFmtId="10" fontId="5" fillId="13" borderId="11" xfId="2" applyNumberFormat="1" applyFont="1" applyFill="1" applyBorder="1" applyAlignment="1">
      <alignment vertical="center" wrapText="1"/>
    </xf>
    <xf numFmtId="10" fontId="5" fillId="13" borderId="8" xfId="2" applyNumberFormat="1" applyFont="1" applyFill="1" applyBorder="1" applyAlignment="1">
      <alignment vertical="center" wrapText="1"/>
    </xf>
    <xf numFmtId="10" fontId="5" fillId="13" borderId="13" xfId="2" applyNumberFormat="1" applyFont="1" applyFill="1" applyBorder="1" applyAlignment="1">
      <alignment vertical="center" wrapText="1"/>
    </xf>
    <xf numFmtId="44" fontId="3" fillId="20" borderId="12" xfId="1" applyFont="1" applyFill="1" applyBorder="1" applyAlignment="1">
      <alignment horizontal="center" vertical="center" wrapText="1"/>
    </xf>
    <xf numFmtId="10" fontId="3" fillId="20" borderId="9" xfId="2" applyNumberFormat="1" applyFont="1" applyFill="1" applyBorder="1" applyAlignment="1">
      <alignment horizontal="center" vertical="center" wrapText="1"/>
    </xf>
    <xf numFmtId="10" fontId="7" fillId="21" borderId="15" xfId="2" applyNumberFormat="1" applyFont="1" applyFill="1" applyBorder="1" applyAlignment="1">
      <alignment vertical="center" wrapText="1"/>
    </xf>
    <xf numFmtId="0" fontId="6" fillId="0" borderId="2" xfId="0" applyFont="1" applyBorder="1" applyAlignment="1">
      <alignment horizontal="right" vertical="center" wrapText="1" indent="1"/>
    </xf>
    <xf numFmtId="44" fontId="3" fillId="7" borderId="12" xfId="1" applyFont="1" applyFill="1" applyBorder="1" applyAlignment="1">
      <alignment horizontal="center" vertical="center" wrapText="1"/>
    </xf>
    <xf numFmtId="0" fontId="7" fillId="7" borderId="13" xfId="0" applyFont="1" applyFill="1" applyBorder="1" applyAlignment="1">
      <alignment horizontal="center" vertical="center" wrapText="1"/>
    </xf>
    <xf numFmtId="10" fontId="3" fillId="7" borderId="13" xfId="2" applyNumberFormat="1" applyFont="1" applyFill="1" applyBorder="1" applyAlignment="1">
      <alignment horizontal="center" vertical="center" wrapText="1"/>
    </xf>
    <xf numFmtId="44" fontId="7" fillId="2" borderId="10" xfId="1" applyFont="1" applyFill="1" applyBorder="1" applyAlignment="1">
      <alignment vertical="center" wrapText="1"/>
    </xf>
    <xf numFmtId="44" fontId="5" fillId="8" borderId="2" xfId="1" applyFont="1" applyFill="1" applyBorder="1" applyAlignment="1">
      <alignment vertical="center" wrapText="1"/>
    </xf>
    <xf numFmtId="10" fontId="7" fillId="2" borderId="8" xfId="2" applyNumberFormat="1" applyFont="1" applyFill="1" applyBorder="1" applyAlignment="1">
      <alignment vertical="center" wrapText="1"/>
    </xf>
    <xf numFmtId="44" fontId="5" fillId="8" borderId="12" xfId="1" applyFont="1" applyFill="1" applyBorder="1" applyAlignment="1">
      <alignment vertical="center" wrapText="1"/>
    </xf>
    <xf numFmtId="0" fontId="7" fillId="7" borderId="12" xfId="0" applyFont="1" applyFill="1" applyBorder="1" applyAlignment="1">
      <alignment horizontal="center" vertical="center" wrapText="1"/>
    </xf>
    <xf numFmtId="10" fontId="5" fillId="13" borderId="30" xfId="2" applyNumberFormat="1" applyFont="1" applyFill="1" applyBorder="1" applyAlignment="1">
      <alignment vertical="center" wrapText="1"/>
    </xf>
    <xf numFmtId="10" fontId="5" fillId="18" borderId="11" xfId="2" applyNumberFormat="1" applyFont="1" applyFill="1" applyBorder="1" applyAlignment="1">
      <alignment vertical="center" wrapText="1"/>
    </xf>
    <xf numFmtId="10" fontId="5" fillId="19" borderId="11" xfId="2" applyNumberFormat="1" applyFont="1" applyFill="1" applyBorder="1" applyAlignment="1">
      <alignment vertical="center" wrapText="1"/>
    </xf>
    <xf numFmtId="44" fontId="7" fillId="2" borderId="31" xfId="1" applyFont="1" applyFill="1" applyBorder="1" applyAlignment="1">
      <alignment vertical="center" wrapText="1"/>
    </xf>
    <xf numFmtId="44" fontId="7" fillId="9" borderId="32" xfId="1" applyFont="1" applyFill="1" applyBorder="1" applyAlignment="1">
      <alignment vertical="center" wrapText="1"/>
    </xf>
    <xf numFmtId="10" fontId="7" fillId="9" borderId="33" xfId="2" applyNumberFormat="1" applyFont="1" applyFill="1" applyBorder="1" applyAlignment="1">
      <alignment vertical="center" wrapText="1"/>
    </xf>
    <xf numFmtId="44" fontId="7" fillId="17" borderId="32" xfId="1" applyFont="1" applyFill="1" applyBorder="1" applyAlignment="1">
      <alignment vertical="center" wrapText="1"/>
    </xf>
    <xf numFmtId="10" fontId="7" fillId="17" borderId="33" xfId="2" applyNumberFormat="1" applyFont="1" applyFill="1" applyBorder="1" applyAlignment="1">
      <alignment vertical="center" wrapText="1"/>
    </xf>
    <xf numFmtId="44" fontId="7" fillId="12" borderId="32" xfId="1" applyFont="1" applyFill="1" applyBorder="1" applyAlignment="1">
      <alignment vertical="center" wrapText="1"/>
    </xf>
    <xf numFmtId="10" fontId="7" fillId="12" borderId="33" xfId="2" applyNumberFormat="1" applyFont="1" applyFill="1" applyBorder="1" applyAlignment="1">
      <alignment vertical="center" wrapText="1"/>
    </xf>
    <xf numFmtId="44" fontId="7" fillId="12" borderId="34" xfId="1" applyFont="1" applyFill="1" applyBorder="1" applyAlignment="1">
      <alignment vertical="center" wrapText="1"/>
    </xf>
    <xf numFmtId="44" fontId="7" fillId="21" borderId="32" xfId="1" applyFont="1" applyFill="1" applyBorder="1" applyAlignment="1">
      <alignment vertical="center" wrapText="1"/>
    </xf>
    <xf numFmtId="10" fontId="7" fillId="21" borderId="31" xfId="2" applyNumberFormat="1" applyFont="1" applyFill="1" applyBorder="1" applyAlignment="1">
      <alignment vertical="center" wrapText="1"/>
    </xf>
    <xf numFmtId="44" fontId="7" fillId="15" borderId="34" xfId="1" applyFont="1" applyFill="1" applyBorder="1" applyAlignment="1">
      <alignment vertical="center" wrapText="1"/>
    </xf>
    <xf numFmtId="10" fontId="7" fillId="15" borderId="33" xfId="2" applyNumberFormat="1" applyFont="1" applyFill="1" applyBorder="1" applyAlignment="1">
      <alignment vertical="center" wrapText="1"/>
    </xf>
    <xf numFmtId="44" fontId="7" fillId="2" borderId="32" xfId="1" applyFont="1" applyFill="1" applyBorder="1" applyAlignment="1">
      <alignment vertical="center" wrapText="1"/>
    </xf>
    <xf numFmtId="10" fontId="7" fillId="2" borderId="35" xfId="2" applyNumberFormat="1" applyFont="1" applyFill="1" applyBorder="1" applyAlignment="1">
      <alignment vertical="center" wrapText="1"/>
    </xf>
    <xf numFmtId="44" fontId="7" fillId="2" borderId="36" xfId="1" applyFont="1" applyFill="1" applyBorder="1" applyAlignment="1">
      <alignment vertical="center" wrapText="1"/>
    </xf>
    <xf numFmtId="10" fontId="7" fillId="9" borderId="15" xfId="2" applyNumberFormat="1" applyFont="1" applyFill="1" applyBorder="1" applyAlignment="1">
      <alignment vertical="center" wrapText="1"/>
    </xf>
    <xf numFmtId="44" fontId="7" fillId="9" borderId="14" xfId="1" applyFont="1" applyFill="1" applyBorder="1" applyAlignment="1">
      <alignment vertical="center" wrapText="1"/>
    </xf>
    <xf numFmtId="10" fontId="7" fillId="17" borderId="15" xfId="2" applyNumberFormat="1" applyFont="1" applyFill="1" applyBorder="1" applyAlignment="1">
      <alignment vertical="center" wrapText="1"/>
    </xf>
    <xf numFmtId="44" fontId="7" fillId="17" borderId="14" xfId="1" applyFont="1" applyFill="1" applyBorder="1" applyAlignment="1">
      <alignment vertical="center" wrapText="1"/>
    </xf>
    <xf numFmtId="10" fontId="7" fillId="12" borderId="15" xfId="2" applyNumberFormat="1" applyFont="1" applyFill="1" applyBorder="1" applyAlignment="1">
      <alignment vertical="center" wrapText="1"/>
    </xf>
    <xf numFmtId="44" fontId="7" fillId="12" borderId="14" xfId="1" applyFont="1" applyFill="1" applyBorder="1" applyAlignment="1">
      <alignment vertical="center" wrapText="1"/>
    </xf>
    <xf numFmtId="44" fontId="7" fillId="21" borderId="14" xfId="1" applyFont="1" applyFill="1" applyBorder="1" applyAlignment="1">
      <alignment vertical="center" wrapText="1"/>
    </xf>
    <xf numFmtId="10" fontId="7" fillId="15" borderId="15" xfId="2" applyNumberFormat="1" applyFont="1" applyFill="1" applyBorder="1" applyAlignment="1">
      <alignment vertical="center" wrapText="1"/>
    </xf>
    <xf numFmtId="44" fontId="7" fillId="15" borderId="14" xfId="1" applyFont="1" applyFill="1" applyBorder="1" applyAlignment="1">
      <alignment vertical="center" wrapText="1"/>
    </xf>
    <xf numFmtId="10" fontId="3" fillId="23" borderId="13" xfId="2" applyNumberFormat="1" applyFont="1" applyFill="1" applyBorder="1" applyAlignment="1">
      <alignment horizontal="center" vertical="center" wrapText="1"/>
    </xf>
    <xf numFmtId="44" fontId="3" fillId="23" borderId="7" xfId="1" applyFont="1" applyFill="1" applyBorder="1" applyAlignment="1">
      <alignment horizontal="center" vertical="center" wrapText="1"/>
    </xf>
    <xf numFmtId="44" fontId="5" fillId="24" borderId="2" xfId="1" applyFont="1" applyFill="1" applyBorder="1" applyAlignment="1">
      <alignment vertical="center" wrapText="1"/>
    </xf>
    <xf numFmtId="10" fontId="5" fillId="24" borderId="11" xfId="2" applyNumberFormat="1" applyFont="1" applyFill="1" applyBorder="1" applyAlignment="1">
      <alignment vertical="center" wrapText="1"/>
    </xf>
    <xf numFmtId="44" fontId="5" fillId="24" borderId="10" xfId="1" applyFont="1" applyFill="1" applyBorder="1" applyAlignment="1">
      <alignment vertical="center" wrapText="1"/>
    </xf>
    <xf numFmtId="10" fontId="5" fillId="24" borderId="8" xfId="2" applyNumberFormat="1" applyFont="1" applyFill="1" applyBorder="1" applyAlignment="1">
      <alignment vertical="center" wrapText="1"/>
    </xf>
    <xf numFmtId="44" fontId="7" fillId="25" borderId="3" xfId="1" applyFont="1" applyFill="1" applyBorder="1" applyAlignment="1">
      <alignment vertical="center" wrapText="1"/>
    </xf>
    <xf numFmtId="10" fontId="7" fillId="25" borderId="11" xfId="2" applyNumberFormat="1" applyFont="1" applyFill="1" applyBorder="1" applyAlignment="1">
      <alignment vertical="center" wrapText="1"/>
    </xf>
    <xf numFmtId="10" fontId="7" fillId="25" borderId="33" xfId="2" applyNumberFormat="1" applyFont="1" applyFill="1" applyBorder="1" applyAlignment="1">
      <alignment vertical="center" wrapText="1"/>
    </xf>
    <xf numFmtId="44" fontId="7" fillId="25" borderId="34" xfId="1" applyFont="1" applyFill="1" applyBorder="1" applyAlignment="1">
      <alignment vertical="center" wrapText="1"/>
    </xf>
    <xf numFmtId="44" fontId="5" fillId="24" borderId="7" xfId="1" applyFont="1" applyFill="1" applyBorder="1" applyAlignment="1">
      <alignment vertical="center" wrapText="1"/>
    </xf>
    <xf numFmtId="10" fontId="5" fillId="24" borderId="13" xfId="2" applyNumberFormat="1" applyFont="1" applyFill="1" applyBorder="1" applyAlignment="1">
      <alignment vertical="center" wrapText="1"/>
    </xf>
    <xf numFmtId="44" fontId="7" fillId="25" borderId="14" xfId="1" applyFont="1" applyFill="1" applyBorder="1" applyAlignment="1">
      <alignment vertical="center" wrapText="1"/>
    </xf>
    <xf numFmtId="44" fontId="5" fillId="26" borderId="2" xfId="1" applyFont="1" applyFill="1" applyBorder="1" applyAlignment="1">
      <alignment vertical="center" wrapText="1"/>
    </xf>
    <xf numFmtId="44" fontId="5" fillId="27" borderId="2" xfId="1" applyFont="1" applyFill="1" applyBorder="1" applyAlignment="1">
      <alignment vertical="center" wrapText="1"/>
    </xf>
    <xf numFmtId="44" fontId="5" fillId="26" borderId="14" xfId="1" applyFont="1" applyFill="1" applyBorder="1" applyAlignment="1">
      <alignment vertical="center" wrapText="1"/>
    </xf>
    <xf numFmtId="10" fontId="5" fillId="26" borderId="11" xfId="2" applyNumberFormat="1" applyFont="1" applyFill="1" applyBorder="1" applyAlignment="1">
      <alignment vertical="center" wrapText="1"/>
    </xf>
    <xf numFmtId="10" fontId="5" fillId="27" borderId="11" xfId="2" applyNumberFormat="1" applyFont="1" applyFill="1" applyBorder="1" applyAlignment="1">
      <alignment vertical="center" wrapText="1"/>
    </xf>
    <xf numFmtId="10" fontId="5" fillId="26" borderId="30" xfId="2" applyNumberFormat="1" applyFont="1" applyFill="1" applyBorder="1" applyAlignment="1">
      <alignment vertical="center" wrapText="1"/>
    </xf>
    <xf numFmtId="0" fontId="0" fillId="0" borderId="0" xfId="0" applyAlignment="1">
      <alignment wrapText="1"/>
    </xf>
    <xf numFmtId="44" fontId="5" fillId="22" borderId="25" xfId="1" applyFont="1" applyFill="1" applyBorder="1" applyAlignment="1">
      <alignment vertical="center" wrapText="1"/>
    </xf>
    <xf numFmtId="10" fontId="5" fillId="22" borderId="37" xfId="2" applyNumberFormat="1" applyFont="1" applyFill="1" applyBorder="1" applyAlignment="1">
      <alignment vertical="center" wrapText="1"/>
    </xf>
    <xf numFmtId="44" fontId="7" fillId="2" borderId="5" xfId="1" applyFont="1" applyFill="1" applyBorder="1" applyAlignment="1">
      <alignment vertical="center" wrapText="1"/>
    </xf>
    <xf numFmtId="10" fontId="7" fillId="2" borderId="38" xfId="2" applyNumberFormat="1" applyFont="1" applyFill="1" applyBorder="1" applyAlignment="1">
      <alignment vertical="center" wrapText="1"/>
    </xf>
    <xf numFmtId="44" fontId="5" fillId="28" borderId="2" xfId="1" applyFont="1" applyFill="1" applyBorder="1" applyAlignment="1">
      <alignment vertical="center" wrapText="1"/>
    </xf>
    <xf numFmtId="10" fontId="5" fillId="28" borderId="11" xfId="2" applyNumberFormat="1" applyFont="1" applyFill="1" applyBorder="1" applyAlignment="1">
      <alignment vertical="center" wrapText="1"/>
    </xf>
    <xf numFmtId="44" fontId="7" fillId="29" borderId="10" xfId="1" applyFont="1" applyFill="1" applyBorder="1" applyAlignment="1">
      <alignment vertical="center" wrapText="1"/>
    </xf>
    <xf numFmtId="10" fontId="7" fillId="29" borderId="11" xfId="2" applyNumberFormat="1" applyFont="1" applyFill="1" applyBorder="1" applyAlignment="1">
      <alignment vertical="center" wrapText="1"/>
    </xf>
    <xf numFmtId="44" fontId="5" fillId="30" borderId="2" xfId="1" applyFont="1" applyFill="1" applyBorder="1" applyAlignment="1">
      <alignment vertical="center" wrapText="1"/>
    </xf>
    <xf numFmtId="10" fontId="5" fillId="18" borderId="8" xfId="2" applyNumberFormat="1" applyFont="1" applyFill="1" applyBorder="1" applyAlignment="1">
      <alignment vertical="center" wrapText="1"/>
    </xf>
    <xf numFmtId="44" fontId="7" fillId="31" borderId="3" xfId="1" applyFont="1" applyFill="1" applyBorder="1" applyAlignment="1">
      <alignment vertical="center" wrapText="1"/>
    </xf>
    <xf numFmtId="10" fontId="7" fillId="31" borderId="11" xfId="2" applyNumberFormat="1" applyFont="1" applyFill="1" applyBorder="1" applyAlignment="1">
      <alignment vertical="center" wrapText="1"/>
    </xf>
    <xf numFmtId="44" fontId="5" fillId="30" borderId="4" xfId="1" applyFont="1" applyFill="1" applyBorder="1" applyAlignment="1">
      <alignment vertical="center" wrapText="1"/>
    </xf>
    <xf numFmtId="10" fontId="5" fillId="19" borderId="8" xfId="2" applyNumberFormat="1" applyFont="1" applyFill="1" applyBorder="1" applyAlignment="1">
      <alignment vertical="center" wrapText="1"/>
    </xf>
    <xf numFmtId="44" fontId="7" fillId="32" borderId="3" xfId="1" applyFont="1" applyFill="1" applyBorder="1" applyAlignment="1">
      <alignment vertical="center" wrapText="1"/>
    </xf>
    <xf numFmtId="10" fontId="7" fillId="32" borderId="11" xfId="2" applyNumberFormat="1" applyFont="1" applyFill="1" applyBorder="1" applyAlignment="1">
      <alignment vertical="center" wrapText="1"/>
    </xf>
    <xf numFmtId="10" fontId="5" fillId="26" borderId="8" xfId="2" applyNumberFormat="1" applyFont="1" applyFill="1" applyBorder="1" applyAlignment="1">
      <alignment vertical="center" wrapText="1"/>
    </xf>
    <xf numFmtId="44" fontId="5" fillId="33" borderId="4" xfId="1" applyFont="1" applyFill="1" applyBorder="1" applyAlignment="1">
      <alignment vertical="center" wrapText="1"/>
    </xf>
    <xf numFmtId="10" fontId="5" fillId="10" borderId="16" xfId="2" applyNumberFormat="1" applyFont="1" applyFill="1" applyBorder="1" applyAlignment="1">
      <alignment vertical="center" wrapText="1"/>
    </xf>
    <xf numFmtId="10" fontId="5" fillId="13" borderId="16" xfId="2" applyNumberFormat="1" applyFont="1" applyFill="1" applyBorder="1" applyAlignment="1">
      <alignment vertical="center" wrapText="1"/>
    </xf>
    <xf numFmtId="0" fontId="6" fillId="0" borderId="19" xfId="0" applyFont="1" applyBorder="1" applyAlignment="1">
      <alignment horizontal="left" vertical="center" wrapText="1"/>
    </xf>
    <xf numFmtId="0" fontId="5" fillId="0" borderId="0" xfId="0" applyFont="1"/>
    <xf numFmtId="0" fontId="5" fillId="0" borderId="0" xfId="0" applyFont="1" applyAlignment="1">
      <alignment wrapText="1"/>
    </xf>
    <xf numFmtId="0" fontId="23" fillId="0" borderId="0" xfId="0" applyFont="1"/>
    <xf numFmtId="10" fontId="7" fillId="12" borderId="31" xfId="2" applyNumberFormat="1" applyFont="1" applyFill="1" applyBorder="1" applyAlignment="1">
      <alignment vertical="center" wrapText="1"/>
    </xf>
    <xf numFmtId="10" fontId="3" fillId="11" borderId="9" xfId="2" applyNumberFormat="1" applyFont="1" applyFill="1" applyBorder="1" applyAlignment="1">
      <alignment horizontal="center" vertical="center" wrapText="1"/>
    </xf>
    <xf numFmtId="10" fontId="5" fillId="13" borderId="9" xfId="2" applyNumberFormat="1" applyFont="1" applyFill="1" applyBorder="1" applyAlignment="1">
      <alignment vertical="center" wrapText="1"/>
    </xf>
    <xf numFmtId="44" fontId="5" fillId="13" borderId="12" xfId="1" applyFont="1" applyFill="1" applyBorder="1" applyAlignment="1">
      <alignment vertical="center" wrapText="1"/>
    </xf>
    <xf numFmtId="10" fontId="3" fillId="4" borderId="9" xfId="2" applyNumberFormat="1" applyFont="1" applyFill="1" applyBorder="1" applyAlignment="1">
      <alignment horizontal="center" vertical="center" wrapText="1"/>
    </xf>
    <xf numFmtId="10" fontId="7" fillId="31" borderId="15" xfId="2" applyNumberFormat="1" applyFont="1" applyFill="1" applyBorder="1" applyAlignment="1">
      <alignment vertical="center" wrapText="1"/>
    </xf>
    <xf numFmtId="10" fontId="5" fillId="19" borderId="16" xfId="2" applyNumberFormat="1" applyFont="1" applyFill="1" applyBorder="1" applyAlignment="1">
      <alignment vertical="center" wrapText="1"/>
    </xf>
    <xf numFmtId="44" fontId="7" fillId="12" borderId="10" xfId="1" applyFont="1" applyFill="1" applyBorder="1" applyAlignment="1">
      <alignment vertical="center" wrapText="1"/>
    </xf>
    <xf numFmtId="44" fontId="7" fillId="31" borderId="10" xfId="1" applyFont="1" applyFill="1" applyBorder="1" applyAlignment="1">
      <alignment vertical="center" wrapText="1"/>
    </xf>
    <xf numFmtId="10" fontId="7" fillId="29" borderId="15" xfId="2" applyNumberFormat="1" applyFont="1" applyFill="1" applyBorder="1" applyAlignment="1">
      <alignment vertical="center" wrapText="1"/>
    </xf>
    <xf numFmtId="10" fontId="5" fillId="18" borderId="16" xfId="2" applyNumberFormat="1" applyFont="1" applyFill="1" applyBorder="1" applyAlignment="1">
      <alignment vertical="center" wrapText="1"/>
    </xf>
    <xf numFmtId="10" fontId="5" fillId="16" borderId="16" xfId="2" applyNumberFormat="1" applyFont="1" applyFill="1" applyBorder="1" applyAlignment="1">
      <alignment vertical="center" wrapText="1"/>
    </xf>
    <xf numFmtId="44" fontId="7" fillId="15" borderId="10" xfId="1" applyFont="1" applyFill="1" applyBorder="1" applyAlignment="1">
      <alignment vertical="center" wrapText="1"/>
    </xf>
    <xf numFmtId="0" fontId="25" fillId="0" borderId="0" xfId="0" applyFont="1" applyAlignment="1">
      <alignment horizontal="right" vertical="center"/>
    </xf>
    <xf numFmtId="0" fontId="0" fillId="0" borderId="0" xfId="0" applyAlignment="1">
      <alignment vertical="top" wrapText="1"/>
    </xf>
    <xf numFmtId="44" fontId="5" fillId="34" borderId="2" xfId="1" applyFont="1" applyFill="1" applyBorder="1" applyAlignment="1">
      <alignment vertical="center" wrapText="1"/>
    </xf>
    <xf numFmtId="10" fontId="5" fillId="34" borderId="11" xfId="2" applyNumberFormat="1" applyFont="1" applyFill="1" applyBorder="1" applyAlignment="1">
      <alignment vertical="center" wrapText="1"/>
    </xf>
    <xf numFmtId="44" fontId="5" fillId="34" borderId="14" xfId="1" applyFont="1" applyFill="1" applyBorder="1" applyAlignment="1">
      <alignment vertical="center" wrapText="1"/>
    </xf>
    <xf numFmtId="10" fontId="5" fillId="34" borderId="30" xfId="2" applyNumberFormat="1" applyFont="1" applyFill="1" applyBorder="1" applyAlignment="1">
      <alignment vertical="center" wrapText="1"/>
    </xf>
    <xf numFmtId="0" fontId="16" fillId="0" borderId="0" xfId="0" applyFont="1" applyAlignment="1">
      <alignment wrapText="1"/>
    </xf>
    <xf numFmtId="0" fontId="16" fillId="0" borderId="0" xfId="0" applyFont="1"/>
    <xf numFmtId="0" fontId="19" fillId="0" borderId="0" xfId="0" applyFont="1" applyAlignment="1">
      <alignment wrapText="1"/>
    </xf>
    <xf numFmtId="44" fontId="5" fillId="33" borderId="2" xfId="1" applyFont="1" applyFill="1" applyBorder="1" applyAlignment="1">
      <alignment vertical="center" wrapText="1"/>
    </xf>
    <xf numFmtId="0" fontId="15" fillId="0" borderId="0" xfId="0" applyFont="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indent="3"/>
    </xf>
    <xf numFmtId="0" fontId="0" fillId="0" borderId="0" xfId="0" applyAlignment="1">
      <alignment horizontal="left" wrapText="1" indent="3"/>
    </xf>
    <xf numFmtId="0" fontId="17" fillId="0" borderId="0" xfId="0" applyFont="1" applyAlignment="1">
      <alignment horizontal="left" vertical="center" wrapText="1" indent="2"/>
    </xf>
    <xf numFmtId="0" fontId="0" fillId="0" borderId="0" xfId="0" applyAlignment="1">
      <alignment horizontal="left" vertical="top" wrapText="1" indent="3"/>
    </xf>
    <xf numFmtId="0" fontId="0" fillId="0" borderId="0" xfId="0" applyAlignment="1">
      <alignment vertical="center" wrapText="1"/>
    </xf>
    <xf numFmtId="0" fontId="10" fillId="0" borderId="0" xfId="0" applyFont="1" applyAlignment="1">
      <alignment horizontal="left" vertical="top" wrapText="1"/>
    </xf>
    <xf numFmtId="0" fontId="11" fillId="0" borderId="0" xfId="0" applyFont="1" applyAlignment="1">
      <alignment vertical="center"/>
    </xf>
    <xf numFmtId="0" fontId="13" fillId="0" borderId="0" xfId="0" applyFont="1" applyAlignment="1">
      <alignment vertical="center" wrapText="1"/>
    </xf>
    <xf numFmtId="0" fontId="11" fillId="0" borderId="0" xfId="0" applyFont="1" applyAlignment="1">
      <alignment horizontal="left" vertical="center" wrapText="1" indent="2"/>
    </xf>
    <xf numFmtId="0" fontId="0" fillId="0" borderId="0" xfId="0" applyAlignment="1">
      <alignment horizontal="left" wrapText="1"/>
    </xf>
    <xf numFmtId="0" fontId="11" fillId="0" borderId="0" xfId="0" applyFont="1" applyAlignment="1">
      <alignment horizontal="left" vertical="center" wrapText="1"/>
    </xf>
    <xf numFmtId="0" fontId="8"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3" fillId="8" borderId="19"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8" borderId="16" xfId="0" applyFont="1" applyFill="1" applyBorder="1" applyAlignment="1">
      <alignment horizontal="left" vertical="center" wrapText="1"/>
    </xf>
    <xf numFmtId="0" fontId="8" fillId="0" borderId="1" xfId="0" applyFont="1" applyBorder="1" applyAlignment="1">
      <alignment horizontal="center" vertical="center" wrapText="1"/>
    </xf>
    <xf numFmtId="0" fontId="3" fillId="2" borderId="20"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8" fillId="8" borderId="25" xfId="0" applyFont="1" applyFill="1" applyBorder="1" applyAlignment="1">
      <alignment horizontal="right" vertical="center" wrapText="1"/>
    </xf>
    <xf numFmtId="0" fontId="8" fillId="8" borderId="6" xfId="0" applyFont="1" applyFill="1" applyBorder="1" applyAlignment="1">
      <alignment horizontal="right" vertical="center" wrapText="1"/>
    </xf>
    <xf numFmtId="0" fontId="8" fillId="8" borderId="9" xfId="0" applyFont="1" applyFill="1" applyBorder="1" applyAlignment="1">
      <alignment horizontal="right" vertical="center" wrapText="1"/>
    </xf>
    <xf numFmtId="0" fontId="3" fillId="8" borderId="19" xfId="0" applyFont="1" applyFill="1" applyBorder="1" applyAlignment="1">
      <alignment horizontal="left" vertical="center"/>
    </xf>
    <xf numFmtId="0" fontId="3" fillId="8" borderId="1" xfId="0" applyFont="1" applyFill="1" applyBorder="1" applyAlignment="1">
      <alignment horizontal="left" vertical="center"/>
    </xf>
    <xf numFmtId="0" fontId="3" fillId="8" borderId="16" xfId="0" applyFont="1" applyFill="1" applyBorder="1" applyAlignment="1">
      <alignment horizontal="left" vertical="center"/>
    </xf>
    <xf numFmtId="0" fontId="21" fillId="0" borderId="0" xfId="0" applyFont="1" applyAlignment="1">
      <alignment horizontal="left" vertical="center" wrapText="1" indent="3"/>
    </xf>
    <xf numFmtId="0" fontId="7" fillId="0" borderId="0" xfId="0" applyFont="1" applyAlignment="1">
      <alignment horizontal="left" indent="3"/>
    </xf>
    <xf numFmtId="0" fontId="3" fillId="7" borderId="2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8" borderId="18" xfId="0" applyFont="1" applyFill="1" applyBorder="1" applyAlignment="1">
      <alignment horizontal="left" vertical="center"/>
    </xf>
    <xf numFmtId="0" fontId="3" fillId="8" borderId="28" xfId="0" applyFont="1" applyFill="1" applyBorder="1" applyAlignment="1">
      <alignment horizontal="left" vertical="center"/>
    </xf>
    <xf numFmtId="0" fontId="3" fillId="8" borderId="17" xfId="0" applyFont="1" applyFill="1" applyBorder="1" applyAlignment="1">
      <alignment horizontal="left" vertical="center"/>
    </xf>
    <xf numFmtId="0" fontId="3" fillId="7" borderId="9" xfId="0" applyFont="1" applyFill="1" applyBorder="1" applyAlignment="1">
      <alignment horizontal="center" vertical="center" wrapText="1"/>
    </xf>
    <xf numFmtId="0" fontId="3" fillId="8" borderId="18" xfId="0" applyFont="1" applyFill="1" applyBorder="1" applyAlignment="1">
      <alignment horizontal="left" vertical="center" wrapText="1"/>
    </xf>
    <xf numFmtId="0" fontId="3" fillId="8" borderId="28" xfId="0" applyFont="1" applyFill="1" applyBorder="1" applyAlignment="1">
      <alignment horizontal="left" vertical="center" wrapText="1"/>
    </xf>
    <xf numFmtId="0" fontId="3" fillId="8" borderId="17" xfId="0" applyFont="1" applyFill="1" applyBorder="1" applyAlignment="1">
      <alignment horizontal="left" vertical="center" wrapText="1"/>
    </xf>
    <xf numFmtId="0" fontId="21" fillId="0" borderId="0" xfId="0" applyFont="1" applyAlignment="1">
      <alignment horizontal="center" vertical="center" wrapText="1"/>
    </xf>
    <xf numFmtId="0" fontId="25" fillId="0" borderId="39" xfId="0" applyFont="1" applyBorder="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6" fillId="0" borderId="16" xfId="0" applyFont="1" applyBorder="1" applyAlignment="1">
      <alignment horizontal="center" vertical="center" wrapText="1"/>
    </xf>
  </cellXfs>
  <cellStyles count="4">
    <cellStyle name="Currency" xfId="1" builtinId="4"/>
    <cellStyle name="Normal" xfId="0" builtinId="0"/>
    <cellStyle name="Normal 3 3" xfId="3" xr:uid="{00000000-0005-0000-0000-000002000000}"/>
    <cellStyle name="Percent" xfId="2" builtinId="5"/>
  </cellStyles>
  <dxfs count="10">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800000"/>
      <color rgb="FFF5E4A9"/>
      <color rgb="FFFAF1D3"/>
      <color rgb="FFF0D77D"/>
      <color rgb="FFDF82E1"/>
      <color rgb="FFF2DCDB"/>
      <color rgb="FFE4DFEC"/>
      <color rgb="FFEBF1DE"/>
      <color rgb="FFEBEEDE"/>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306917</xdr:colOff>
      <xdr:row>9</xdr:row>
      <xdr:rowOff>116412</xdr:rowOff>
    </xdr:from>
    <xdr:to>
      <xdr:col>3</xdr:col>
      <xdr:colOff>311145</xdr:colOff>
      <xdr:row>9</xdr:row>
      <xdr:rowOff>745058</xdr:rowOff>
    </xdr:to>
    <xdr:cxnSp macro="">
      <xdr:nvCxnSpPr>
        <xdr:cNvPr id="10" name="Straight Arrow Connector 9">
          <a:extLst>
            <a:ext uri="{FF2B5EF4-FFF2-40B4-BE49-F238E27FC236}">
              <a16:creationId xmlns:a16="http://schemas.microsoft.com/office/drawing/2014/main" id="{35FC8327-E7ED-4385-98BE-04BC493B620C}"/>
            </a:ext>
          </a:extLst>
        </xdr:cNvPr>
        <xdr:cNvCxnSpPr/>
      </xdr:nvCxnSpPr>
      <xdr:spPr>
        <a:xfrm>
          <a:off x="7136342" y="3154887"/>
          <a:ext cx="4228" cy="628646"/>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364067</xdr:colOff>
      <xdr:row>9</xdr:row>
      <xdr:rowOff>131228</xdr:rowOff>
    </xdr:from>
    <xdr:to>
      <xdr:col>1</xdr:col>
      <xdr:colOff>368295</xdr:colOff>
      <xdr:row>9</xdr:row>
      <xdr:rowOff>759874</xdr:rowOff>
    </xdr:to>
    <xdr:cxnSp macro="">
      <xdr:nvCxnSpPr>
        <xdr:cNvPr id="11" name="Straight Arrow Connector 10">
          <a:extLst>
            <a:ext uri="{FF2B5EF4-FFF2-40B4-BE49-F238E27FC236}">
              <a16:creationId xmlns:a16="http://schemas.microsoft.com/office/drawing/2014/main" id="{512E450A-D585-4F43-9544-41546B80F7CE}"/>
            </a:ext>
          </a:extLst>
        </xdr:cNvPr>
        <xdr:cNvCxnSpPr/>
      </xdr:nvCxnSpPr>
      <xdr:spPr>
        <a:xfrm>
          <a:off x="2640542" y="3169703"/>
          <a:ext cx="4228" cy="628646"/>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04800" cy="302419"/>
    <xdr:sp macro="" textlink="">
      <xdr:nvSpPr>
        <xdr:cNvPr id="2" name="AutoShape 1" descr="Image result for dhec hiv ryan white">
          <a:extLst>
            <a:ext uri="{FF2B5EF4-FFF2-40B4-BE49-F238E27FC236}">
              <a16:creationId xmlns:a16="http://schemas.microsoft.com/office/drawing/2014/main" id="{B038579B-A1A0-41B4-B017-48F10046E05E}"/>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3" name="AutoShape 3" descr="Image result for dhec hiv ryan white">
          <a:extLst>
            <a:ext uri="{FF2B5EF4-FFF2-40B4-BE49-F238E27FC236}">
              <a16:creationId xmlns:a16="http://schemas.microsoft.com/office/drawing/2014/main" id="{368FDC81-602B-45CE-8C54-E9714051245C}"/>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4" name="AutoShape 1" descr="Image result for dhec hiv ryan white">
          <a:extLst>
            <a:ext uri="{FF2B5EF4-FFF2-40B4-BE49-F238E27FC236}">
              <a16:creationId xmlns:a16="http://schemas.microsoft.com/office/drawing/2014/main" id="{6E1379F9-A6EB-4028-9512-6A0F874DB1B3}"/>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5" name="AutoShape 3" descr="Image result for dhec hiv ryan white">
          <a:extLst>
            <a:ext uri="{FF2B5EF4-FFF2-40B4-BE49-F238E27FC236}">
              <a16:creationId xmlns:a16="http://schemas.microsoft.com/office/drawing/2014/main" id="{BD75290A-FFBC-4DF3-8E0F-B13522FAE9E9}"/>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6" name="AutoShape 1" descr="Image result for dhec hiv ryan white">
          <a:extLst>
            <a:ext uri="{FF2B5EF4-FFF2-40B4-BE49-F238E27FC236}">
              <a16:creationId xmlns:a16="http://schemas.microsoft.com/office/drawing/2014/main" id="{F8ADBA4A-F5F3-4E08-B811-E05665A54910}"/>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7" name="AutoShape 3" descr="Image result for dhec hiv ryan white">
          <a:extLst>
            <a:ext uri="{FF2B5EF4-FFF2-40B4-BE49-F238E27FC236}">
              <a16:creationId xmlns:a16="http://schemas.microsoft.com/office/drawing/2014/main" id="{15326925-DA7F-4D33-A2BF-EF66F0825459}"/>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8" name="AutoShape 1" descr="Image result for dhec hiv ryan white">
          <a:extLst>
            <a:ext uri="{FF2B5EF4-FFF2-40B4-BE49-F238E27FC236}">
              <a16:creationId xmlns:a16="http://schemas.microsoft.com/office/drawing/2014/main" id="{B5318CC8-4D47-441A-A133-C943DA2A5B46}"/>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9" name="AutoShape 3" descr="Image result for dhec hiv ryan white">
          <a:extLst>
            <a:ext uri="{FF2B5EF4-FFF2-40B4-BE49-F238E27FC236}">
              <a16:creationId xmlns:a16="http://schemas.microsoft.com/office/drawing/2014/main" id="{6625E6D7-8951-433E-BA55-5AF822F17A13}"/>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4"/>
  <sheetViews>
    <sheetView topLeftCell="A129" zoomScale="80" zoomScaleNormal="80" workbookViewId="0">
      <selection activeCell="A95" sqref="A95"/>
    </sheetView>
  </sheetViews>
  <sheetFormatPr defaultColWidth="8.5546875" defaultRowHeight="14.4" x14ac:dyDescent="0.3"/>
  <cols>
    <col min="1" max="1" width="180.5546875" style="128" customWidth="1"/>
    <col min="2" max="2" width="8.5546875" style="128" customWidth="1"/>
    <col min="3" max="16384" width="8.5546875" style="128"/>
  </cols>
  <sheetData>
    <row r="1" spans="1:1" ht="21" x14ac:dyDescent="0.3">
      <c r="A1" s="176" t="s">
        <v>78</v>
      </c>
    </row>
    <row r="3" spans="1:1" s="172" customFormat="1" ht="18" x14ac:dyDescent="0.35">
      <c r="A3" s="177" t="s">
        <v>62</v>
      </c>
    </row>
    <row r="4" spans="1:1" x14ac:dyDescent="0.3">
      <c r="A4" s="178"/>
    </row>
    <row r="5" spans="1:1" x14ac:dyDescent="0.3">
      <c r="A5" s="128" t="s">
        <v>79</v>
      </c>
    </row>
    <row r="6" spans="1:1" x14ac:dyDescent="0.3">
      <c r="A6" s="178" t="s">
        <v>226</v>
      </c>
    </row>
    <row r="8" spans="1:1" s="172" customFormat="1" ht="18" x14ac:dyDescent="0.35">
      <c r="A8" s="177" t="s">
        <v>59</v>
      </c>
    </row>
    <row r="10" spans="1:1" ht="28.8" x14ac:dyDescent="0.3">
      <c r="A10" s="128" t="s">
        <v>105</v>
      </c>
    </row>
    <row r="11" spans="1:1" x14ac:dyDescent="0.3">
      <c r="A11" s="179" t="s">
        <v>69</v>
      </c>
    </row>
    <row r="12" spans="1:1" x14ac:dyDescent="0.3">
      <c r="A12" s="180" t="s">
        <v>70</v>
      </c>
    </row>
    <row r="13" spans="1:1" ht="15.6" x14ac:dyDescent="0.3">
      <c r="A13" s="181" t="s">
        <v>104</v>
      </c>
    </row>
    <row r="14" spans="1:1" x14ac:dyDescent="0.3">
      <c r="A14" s="180" t="s">
        <v>118</v>
      </c>
    </row>
    <row r="15" spans="1:1" x14ac:dyDescent="0.3">
      <c r="A15" s="180" t="s">
        <v>119</v>
      </c>
    </row>
    <row r="17" spans="1:1" x14ac:dyDescent="0.3">
      <c r="A17" s="178" t="s">
        <v>61</v>
      </c>
    </row>
    <row r="18" spans="1:1" x14ac:dyDescent="0.3">
      <c r="A18" s="179" t="s">
        <v>186</v>
      </c>
    </row>
    <row r="19" spans="1:1" x14ac:dyDescent="0.3">
      <c r="A19" s="179" t="s">
        <v>80</v>
      </c>
    </row>
    <row r="20" spans="1:1" x14ac:dyDescent="0.3">
      <c r="A20" s="179" t="s">
        <v>81</v>
      </c>
    </row>
    <row r="21" spans="1:1" x14ac:dyDescent="0.3">
      <c r="A21" s="178"/>
    </row>
    <row r="22" spans="1:1" ht="28.8" x14ac:dyDescent="0.3">
      <c r="A22" s="178" t="s">
        <v>197</v>
      </c>
    </row>
    <row r="23" spans="1:1" x14ac:dyDescent="0.3">
      <c r="A23" s="178"/>
    </row>
    <row r="24" spans="1:1" ht="28.8" x14ac:dyDescent="0.3">
      <c r="A24" s="178" t="s">
        <v>198</v>
      </c>
    </row>
    <row r="25" spans="1:1" x14ac:dyDescent="0.3">
      <c r="A25" s="178"/>
    </row>
    <row r="26" spans="1:1" s="172" customFormat="1" ht="18" x14ac:dyDescent="0.35">
      <c r="A26" s="177" t="s">
        <v>63</v>
      </c>
    </row>
    <row r="28" spans="1:1" x14ac:dyDescent="0.3">
      <c r="A28" s="128" t="s">
        <v>245</v>
      </c>
    </row>
    <row r="30" spans="1:1" ht="29.1" customHeight="1" x14ac:dyDescent="0.3">
      <c r="A30" s="128" t="s">
        <v>221</v>
      </c>
    </row>
    <row r="31" spans="1:1" ht="14.4" customHeight="1" x14ac:dyDescent="0.3"/>
    <row r="32" spans="1:1" x14ac:dyDescent="0.3">
      <c r="A32" s="128" t="s">
        <v>230</v>
      </c>
    </row>
    <row r="33" spans="1:1" x14ac:dyDescent="0.3">
      <c r="A33" s="180" t="s">
        <v>216</v>
      </c>
    </row>
    <row r="34" spans="1:1" x14ac:dyDescent="0.3">
      <c r="A34" s="180" t="s">
        <v>217</v>
      </c>
    </row>
    <row r="35" spans="1:1" ht="28.8" x14ac:dyDescent="0.3">
      <c r="A35" s="182" t="s">
        <v>218</v>
      </c>
    </row>
    <row r="37" spans="1:1" ht="57.6" x14ac:dyDescent="0.3">
      <c r="A37" s="167" t="s">
        <v>220</v>
      </c>
    </row>
    <row r="39" spans="1:1" x14ac:dyDescent="0.3">
      <c r="A39" s="128" t="s">
        <v>231</v>
      </c>
    </row>
    <row r="41" spans="1:1" s="172" customFormat="1" ht="58.2" x14ac:dyDescent="0.35">
      <c r="A41" s="128" t="s">
        <v>243</v>
      </c>
    </row>
    <row r="43" spans="1:1" ht="43.2" x14ac:dyDescent="0.3">
      <c r="A43" s="178" t="s">
        <v>232</v>
      </c>
    </row>
    <row r="44" spans="1:1" x14ac:dyDescent="0.3">
      <c r="A44" s="178"/>
    </row>
    <row r="45" spans="1:1" s="172" customFormat="1" ht="29.4" x14ac:dyDescent="0.35">
      <c r="A45" s="128" t="s">
        <v>233</v>
      </c>
    </row>
    <row r="46" spans="1:1" s="172" customFormat="1" ht="18" x14ac:dyDescent="0.35">
      <c r="A46" s="128"/>
    </row>
    <row r="47" spans="1:1" s="172" customFormat="1" ht="18" x14ac:dyDescent="0.35">
      <c r="A47" s="178" t="s">
        <v>234</v>
      </c>
    </row>
    <row r="48" spans="1:1" s="173" customFormat="1" ht="18" x14ac:dyDescent="0.35">
      <c r="A48" s="183"/>
    </row>
    <row r="49" spans="1:3" s="172" customFormat="1" ht="18" x14ac:dyDescent="0.35">
      <c r="A49" s="178" t="s">
        <v>235</v>
      </c>
    </row>
    <row r="50" spans="1:3" s="172" customFormat="1" ht="18" x14ac:dyDescent="0.35">
      <c r="A50" s="178"/>
    </row>
    <row r="51" spans="1:3" s="172" customFormat="1" ht="18" x14ac:dyDescent="0.35">
      <c r="A51" s="178" t="s">
        <v>244</v>
      </c>
    </row>
    <row r="52" spans="1:3" s="172" customFormat="1" ht="18" x14ac:dyDescent="0.35">
      <c r="A52" s="178"/>
    </row>
    <row r="53" spans="1:3" x14ac:dyDescent="0.3">
      <c r="A53" s="128" t="s">
        <v>242</v>
      </c>
    </row>
    <row r="54" spans="1:3" ht="288" x14ac:dyDescent="0.3">
      <c r="A54" s="180" t="s">
        <v>249</v>
      </c>
    </row>
    <row r="56" spans="1:3" x14ac:dyDescent="0.3">
      <c r="A56" s="184" t="s">
        <v>222</v>
      </c>
    </row>
    <row r="57" spans="1:3" ht="20.399999999999999" customHeight="1" x14ac:dyDescent="0.3"/>
    <row r="58" spans="1:3" x14ac:dyDescent="0.3">
      <c r="A58" s="167" t="s">
        <v>236</v>
      </c>
      <c r="B58" s="167"/>
      <c r="C58" s="167"/>
    </row>
    <row r="60" spans="1:3" s="174" customFormat="1" ht="18" x14ac:dyDescent="0.3">
      <c r="A60" s="177" t="s">
        <v>60</v>
      </c>
    </row>
    <row r="61" spans="1:3" x14ac:dyDescent="0.3">
      <c r="A61" s="178"/>
    </row>
    <row r="62" spans="1:3" x14ac:dyDescent="0.3">
      <c r="A62" s="178" t="s">
        <v>205</v>
      </c>
    </row>
    <row r="63" spans="1:3" x14ac:dyDescent="0.3">
      <c r="A63" s="178"/>
    </row>
    <row r="64" spans="1:3" ht="28.8" x14ac:dyDescent="0.3">
      <c r="A64" s="178" t="s">
        <v>187</v>
      </c>
    </row>
    <row r="65" spans="1:1" x14ac:dyDescent="0.3">
      <c r="A65" s="185"/>
    </row>
    <row r="66" spans="1:1" s="174" customFormat="1" ht="15.6" x14ac:dyDescent="0.3">
      <c r="A66" s="178" t="s">
        <v>188</v>
      </c>
    </row>
    <row r="67" spans="1:1" x14ac:dyDescent="0.3">
      <c r="A67" s="178"/>
    </row>
    <row r="68" spans="1:1" ht="15.6" x14ac:dyDescent="0.3">
      <c r="A68" s="186" t="s">
        <v>51</v>
      </c>
    </row>
    <row r="70" spans="1:1" ht="28.8" x14ac:dyDescent="0.3">
      <c r="A70" s="178" t="s">
        <v>227</v>
      </c>
    </row>
    <row r="72" spans="1:1" s="174" customFormat="1" ht="44.4" customHeight="1" x14ac:dyDescent="0.3">
      <c r="A72" s="178" t="s">
        <v>106</v>
      </c>
    </row>
    <row r="73" spans="1:1" s="174" customFormat="1" ht="28.8" x14ac:dyDescent="0.3">
      <c r="A73" s="187" t="s">
        <v>228</v>
      </c>
    </row>
    <row r="74" spans="1:1" s="174" customFormat="1" ht="15.6" x14ac:dyDescent="0.3">
      <c r="A74" s="187" t="s">
        <v>219</v>
      </c>
    </row>
    <row r="75" spans="1:1" s="174" customFormat="1" ht="15.6" x14ac:dyDescent="0.3">
      <c r="A75" s="187" t="s">
        <v>223</v>
      </c>
    </row>
    <row r="76" spans="1:1" x14ac:dyDescent="0.3">
      <c r="A76" s="178"/>
    </row>
    <row r="77" spans="1:1" ht="28.8" x14ac:dyDescent="0.3">
      <c r="A77" s="178" t="s">
        <v>197</v>
      </c>
    </row>
    <row r="78" spans="1:1" x14ac:dyDescent="0.3">
      <c r="A78" s="178"/>
    </row>
    <row r="79" spans="1:1" ht="28.5" customHeight="1" x14ac:dyDescent="0.3">
      <c r="A79" s="178" t="s">
        <v>198</v>
      </c>
    </row>
    <row r="80" spans="1:1" x14ac:dyDescent="0.3">
      <c r="A80" s="178"/>
    </row>
    <row r="81" spans="1:1" x14ac:dyDescent="0.3">
      <c r="A81" s="178" t="s">
        <v>204</v>
      </c>
    </row>
    <row r="82" spans="1:1" x14ac:dyDescent="0.3">
      <c r="A82" s="178"/>
    </row>
    <row r="83" spans="1:1" x14ac:dyDescent="0.3">
      <c r="A83" s="178" t="s">
        <v>229</v>
      </c>
    </row>
    <row r="84" spans="1:1" x14ac:dyDescent="0.3">
      <c r="A84" s="178"/>
    </row>
    <row r="85" spans="1:1" ht="15.6" x14ac:dyDescent="0.3">
      <c r="A85" s="186" t="s">
        <v>52</v>
      </c>
    </row>
    <row r="87" spans="1:1" x14ac:dyDescent="0.3">
      <c r="A87" s="178" t="s">
        <v>82</v>
      </c>
    </row>
    <row r="89" spans="1:1" x14ac:dyDescent="0.3">
      <c r="A89" s="178" t="s">
        <v>83</v>
      </c>
    </row>
    <row r="90" spans="1:1" s="174" customFormat="1" ht="15.6" x14ac:dyDescent="0.3">
      <c r="A90" s="128"/>
    </row>
    <row r="91" spans="1:1" s="174" customFormat="1" ht="15.6" x14ac:dyDescent="0.3">
      <c r="A91" s="178" t="s">
        <v>196</v>
      </c>
    </row>
    <row r="92" spans="1:1" s="174" customFormat="1" ht="15.6" x14ac:dyDescent="0.3">
      <c r="A92" s="128"/>
    </row>
    <row r="93" spans="1:1" ht="28.8" x14ac:dyDescent="0.3">
      <c r="A93" s="178" t="s">
        <v>199</v>
      </c>
    </row>
    <row r="94" spans="1:1" x14ac:dyDescent="0.3">
      <c r="A94" s="178"/>
    </row>
    <row r="95" spans="1:1" ht="28.5" customHeight="1" x14ac:dyDescent="0.3">
      <c r="A95" s="178" t="s">
        <v>200</v>
      </c>
    </row>
    <row r="96" spans="1:1" x14ac:dyDescent="0.3">
      <c r="A96" s="178"/>
    </row>
    <row r="97" spans="1:1" s="174" customFormat="1" ht="15.6" x14ac:dyDescent="0.3">
      <c r="A97" s="186" t="s">
        <v>55</v>
      </c>
    </row>
    <row r="98" spans="1:1" s="174" customFormat="1" ht="15.6" x14ac:dyDescent="0.3">
      <c r="A98" s="128"/>
    </row>
    <row r="99" spans="1:1" s="174" customFormat="1" ht="43.2" x14ac:dyDescent="0.3">
      <c r="A99" s="128" t="s">
        <v>211</v>
      </c>
    </row>
    <row r="100" spans="1:1" s="174" customFormat="1" ht="15.6" x14ac:dyDescent="0.3">
      <c r="A100" s="180" t="s">
        <v>64</v>
      </c>
    </row>
    <row r="101" spans="1:1" s="174" customFormat="1" ht="15.6" x14ac:dyDescent="0.3">
      <c r="A101" s="180" t="s">
        <v>65</v>
      </c>
    </row>
    <row r="102" spans="1:1" s="174" customFormat="1" ht="15.6" x14ac:dyDescent="0.3">
      <c r="A102" s="180" t="s">
        <v>66</v>
      </c>
    </row>
    <row r="104" spans="1:1" ht="28.8" x14ac:dyDescent="0.3">
      <c r="A104" s="128" t="s">
        <v>107</v>
      </c>
    </row>
    <row r="105" spans="1:1" x14ac:dyDescent="0.3">
      <c r="A105" s="180" t="s">
        <v>108</v>
      </c>
    </row>
    <row r="106" spans="1:1" s="174" customFormat="1" ht="15.6" x14ac:dyDescent="0.3">
      <c r="A106" s="180" t="s">
        <v>103</v>
      </c>
    </row>
    <row r="107" spans="1:1" s="174" customFormat="1" ht="15.6" x14ac:dyDescent="0.3">
      <c r="A107" s="180"/>
    </row>
    <row r="108" spans="1:1" s="174" customFormat="1" ht="28.8" x14ac:dyDescent="0.3">
      <c r="A108" s="188" t="s">
        <v>237</v>
      </c>
    </row>
    <row r="110" spans="1:1" s="174" customFormat="1" ht="15.6" x14ac:dyDescent="0.3">
      <c r="A110" s="186" t="s">
        <v>53</v>
      </c>
    </row>
    <row r="111" spans="1:1" x14ac:dyDescent="0.3">
      <c r="A111" s="178"/>
    </row>
    <row r="112" spans="1:1" ht="28.8" x14ac:dyDescent="0.3">
      <c r="A112" s="178" t="s">
        <v>189</v>
      </c>
    </row>
    <row r="113" spans="1:1" x14ac:dyDescent="0.3">
      <c r="A113" s="178"/>
    </row>
    <row r="114" spans="1:1" ht="28.8" x14ac:dyDescent="0.3">
      <c r="A114" s="178" t="s">
        <v>212</v>
      </c>
    </row>
    <row r="115" spans="1:1" x14ac:dyDescent="0.3">
      <c r="A115" s="178"/>
    </row>
    <row r="116" spans="1:1" ht="28.8" x14ac:dyDescent="0.3">
      <c r="A116" s="189" t="s">
        <v>246</v>
      </c>
    </row>
    <row r="117" spans="1:1" x14ac:dyDescent="0.3">
      <c r="A117" s="189"/>
    </row>
    <row r="118" spans="1:1" x14ac:dyDescent="0.3">
      <c r="A118" s="189" t="s">
        <v>201</v>
      </c>
    </row>
    <row r="119" spans="1:1" x14ac:dyDescent="0.3">
      <c r="A119" s="189"/>
    </row>
    <row r="120" spans="1:1" x14ac:dyDescent="0.3">
      <c r="A120" s="189" t="s">
        <v>224</v>
      </c>
    </row>
    <row r="121" spans="1:1" x14ac:dyDescent="0.3">
      <c r="A121" s="189"/>
    </row>
    <row r="122" spans="1:1" ht="15.6" x14ac:dyDescent="0.3">
      <c r="A122" s="186" t="s">
        <v>54</v>
      </c>
    </row>
    <row r="124" spans="1:1" x14ac:dyDescent="0.3">
      <c r="A124" s="178" t="s">
        <v>67</v>
      </c>
    </row>
    <row r="125" spans="1:1" x14ac:dyDescent="0.3">
      <c r="A125" s="178"/>
    </row>
    <row r="126" spans="1:1" x14ac:dyDescent="0.3">
      <c r="A126" s="178" t="s">
        <v>190</v>
      </c>
    </row>
    <row r="127" spans="1:1" s="174" customFormat="1" ht="15.6" x14ac:dyDescent="0.3">
      <c r="A127" s="128"/>
    </row>
    <row r="128" spans="1:1" ht="15.6" x14ac:dyDescent="0.3">
      <c r="A128" s="186" t="s">
        <v>56</v>
      </c>
    </row>
    <row r="130" spans="1:1" x14ac:dyDescent="0.3">
      <c r="A130" s="178" t="s">
        <v>68</v>
      </c>
    </row>
    <row r="131" spans="1:1" x14ac:dyDescent="0.3">
      <c r="A131" s="178"/>
    </row>
    <row r="132" spans="1:1" ht="28.8" x14ac:dyDescent="0.3">
      <c r="A132" s="178" t="s">
        <v>247</v>
      </c>
    </row>
    <row r="134" spans="1:1" ht="15.6" x14ac:dyDescent="0.3">
      <c r="A134" s="186" t="s">
        <v>57</v>
      </c>
    </row>
    <row r="135" spans="1:1" x14ac:dyDescent="0.3">
      <c r="A135" s="178"/>
    </row>
    <row r="136" spans="1:1" x14ac:dyDescent="0.3">
      <c r="A136" s="178" t="s">
        <v>121</v>
      </c>
    </row>
    <row r="138" spans="1:1" x14ac:dyDescent="0.3">
      <c r="A138" s="128" t="s">
        <v>120</v>
      </c>
    </row>
    <row r="140" spans="1:1" ht="15.6" x14ac:dyDescent="0.3">
      <c r="A140" s="186" t="s">
        <v>58</v>
      </c>
    </row>
    <row r="142" spans="1:1" x14ac:dyDescent="0.3">
      <c r="A142" s="178" t="s">
        <v>191</v>
      </c>
    </row>
    <row r="143" spans="1:1" x14ac:dyDescent="0.3">
      <c r="A143" s="178"/>
    </row>
    <row r="144" spans="1:1" x14ac:dyDescent="0.3">
      <c r="A144" s="178" t="s">
        <v>192</v>
      </c>
    </row>
    <row r="145" spans="1:1" x14ac:dyDescent="0.3">
      <c r="A145" s="178"/>
    </row>
    <row r="146" spans="1:1" x14ac:dyDescent="0.3">
      <c r="A146" s="178" t="s">
        <v>225</v>
      </c>
    </row>
    <row r="147" spans="1:1" x14ac:dyDescent="0.3">
      <c r="A147" s="178"/>
    </row>
    <row r="148" spans="1:1" ht="43.2" x14ac:dyDescent="0.3">
      <c r="A148" s="178" t="s">
        <v>193</v>
      </c>
    </row>
    <row r="149" spans="1:1" x14ac:dyDescent="0.3">
      <c r="A149" s="179" t="s">
        <v>71</v>
      </c>
    </row>
    <row r="150" spans="1:1" ht="28.8" x14ac:dyDescent="0.3">
      <c r="A150" s="179" t="s">
        <v>238</v>
      </c>
    </row>
    <row r="151" spans="1:1" x14ac:dyDescent="0.3">
      <c r="A151" s="179" t="s">
        <v>72</v>
      </c>
    </row>
    <row r="153" spans="1:1" ht="43.2" x14ac:dyDescent="0.3">
      <c r="A153" s="128" t="s">
        <v>239</v>
      </c>
    </row>
    <row r="155" spans="1:1" ht="100.8" x14ac:dyDescent="0.3">
      <c r="A155" s="128" t="s">
        <v>240</v>
      </c>
    </row>
    <row r="157" spans="1:1" x14ac:dyDescent="0.3">
      <c r="A157" s="178" t="s">
        <v>241</v>
      </c>
    </row>
    <row r="159" spans="1:1" ht="15.6" x14ac:dyDescent="0.3">
      <c r="A159" s="186" t="s">
        <v>73</v>
      </c>
    </row>
    <row r="161" spans="1:1" x14ac:dyDescent="0.3">
      <c r="A161" s="178" t="s">
        <v>194</v>
      </c>
    </row>
    <row r="162" spans="1:1" x14ac:dyDescent="0.3">
      <c r="A162" s="178"/>
    </row>
    <row r="163" spans="1:1" x14ac:dyDescent="0.3">
      <c r="A163" s="178" t="s">
        <v>195</v>
      </c>
    </row>
    <row r="165" spans="1:1" x14ac:dyDescent="0.3">
      <c r="A165" s="189" t="s">
        <v>202</v>
      </c>
    </row>
    <row r="167" spans="1:1" ht="28.8" x14ac:dyDescent="0.3">
      <c r="A167" s="178" t="s">
        <v>248</v>
      </c>
    </row>
    <row r="169" spans="1:1" x14ac:dyDescent="0.3">
      <c r="A169" s="178"/>
    </row>
    <row r="172" spans="1:1" x14ac:dyDescent="0.3">
      <c r="A172" s="178"/>
    </row>
    <row r="174" spans="1:1" x14ac:dyDescent="0.3">
      <c r="A174" s="17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3"/>
  <sheetViews>
    <sheetView zoomScale="80" zoomScaleNormal="80" workbookViewId="0">
      <pane ySplit="11" topLeftCell="A12" activePane="bottomLeft" state="frozen"/>
      <selection pane="bottomLeft" activeCell="A11" sqref="A11:C11"/>
    </sheetView>
  </sheetViews>
  <sheetFormatPr defaultColWidth="8.5546875" defaultRowHeight="14.4" x14ac:dyDescent="0.3"/>
  <cols>
    <col min="1" max="1" width="34.109375" style="150" customWidth="1"/>
    <col min="2" max="3" width="34.109375" style="152" customWidth="1"/>
    <col min="4" max="5" width="14.88671875" style="150" bestFit="1" customWidth="1"/>
    <col min="6" max="6" width="10" style="150" bestFit="1" customWidth="1"/>
    <col min="7" max="7" width="13.44140625" style="150" bestFit="1" customWidth="1"/>
    <col min="8" max="8" width="10" style="150" bestFit="1" customWidth="1"/>
    <col min="9" max="9" width="14" style="150" bestFit="1" customWidth="1"/>
    <col min="10" max="10" width="10" style="150" customWidth="1"/>
    <col min="11" max="11" width="13.44140625" style="150" bestFit="1" customWidth="1"/>
    <col min="12" max="12" width="10" style="150" customWidth="1"/>
    <col min="13" max="13" width="14.44140625" style="150" bestFit="1" customWidth="1"/>
    <col min="14" max="14" width="10" style="150" customWidth="1"/>
    <col min="15" max="15" width="14.88671875" style="150" bestFit="1" customWidth="1"/>
    <col min="16" max="16" width="10" style="150" bestFit="1" customWidth="1"/>
    <col min="17" max="17" width="14.88671875" style="150" bestFit="1" customWidth="1"/>
    <col min="18" max="18" width="10" style="150" bestFit="1" customWidth="1"/>
    <col min="19" max="16384" width="8.5546875" style="150"/>
  </cols>
  <sheetData>
    <row r="1" spans="1:18" ht="15" customHeight="1" x14ac:dyDescent="0.25">
      <c r="A1" s="205" t="s">
        <v>172</v>
      </c>
      <c r="B1" s="205"/>
      <c r="C1" s="205"/>
      <c r="D1" s="205"/>
      <c r="E1" s="205"/>
      <c r="F1" s="205"/>
      <c r="G1" s="205"/>
      <c r="H1" s="205"/>
      <c r="I1" s="205"/>
      <c r="J1" s="205"/>
      <c r="K1" s="205"/>
      <c r="L1" s="205"/>
      <c r="M1" s="205"/>
    </row>
    <row r="2" spans="1:18" ht="30" customHeight="1" x14ac:dyDescent="0.25">
      <c r="A2" s="205" t="s">
        <v>173</v>
      </c>
      <c r="B2" s="205"/>
      <c r="C2" s="205"/>
      <c r="D2" s="205"/>
      <c r="E2" s="205"/>
      <c r="F2" s="205"/>
      <c r="G2" s="205"/>
      <c r="H2" s="205"/>
      <c r="I2" s="205"/>
      <c r="J2" s="205"/>
      <c r="K2" s="205"/>
      <c r="L2" s="205"/>
      <c r="M2" s="205"/>
    </row>
    <row r="3" spans="1:18" ht="30" customHeight="1" x14ac:dyDescent="0.25">
      <c r="A3" s="205" t="s">
        <v>177</v>
      </c>
      <c r="B3" s="205"/>
      <c r="C3" s="205"/>
      <c r="D3" s="205"/>
      <c r="E3" s="205"/>
      <c r="F3" s="205"/>
      <c r="G3" s="205"/>
      <c r="H3" s="205"/>
      <c r="I3" s="205"/>
      <c r="J3" s="205"/>
      <c r="K3" s="205"/>
      <c r="L3" s="205"/>
      <c r="M3" s="205"/>
    </row>
    <row r="4" spans="1:18" ht="45" customHeight="1" x14ac:dyDescent="0.25">
      <c r="A4" s="205" t="s">
        <v>174</v>
      </c>
      <c r="B4" s="205"/>
      <c r="C4" s="205"/>
      <c r="D4" s="205"/>
      <c r="E4" s="205"/>
      <c r="F4" s="205"/>
      <c r="G4" s="205"/>
      <c r="H4" s="205"/>
      <c r="I4" s="205"/>
      <c r="J4" s="205"/>
      <c r="K4" s="205"/>
      <c r="L4" s="205"/>
      <c r="M4" s="205"/>
    </row>
    <row r="5" spans="1:18" ht="30" customHeight="1" x14ac:dyDescent="0.25">
      <c r="A5" s="205" t="s">
        <v>206</v>
      </c>
      <c r="B5" s="205"/>
      <c r="C5" s="205"/>
      <c r="D5" s="205"/>
      <c r="E5" s="205"/>
      <c r="F5" s="205"/>
      <c r="G5" s="205"/>
      <c r="H5" s="205"/>
      <c r="I5" s="205"/>
      <c r="J5" s="205"/>
      <c r="K5" s="205"/>
      <c r="L5" s="205"/>
      <c r="M5" s="205"/>
    </row>
    <row r="6" spans="1:18" ht="29.85" customHeight="1" x14ac:dyDescent="0.25">
      <c r="A6" s="205" t="s">
        <v>175</v>
      </c>
      <c r="B6" s="205"/>
      <c r="C6" s="205"/>
      <c r="D6" s="205"/>
      <c r="E6" s="205"/>
      <c r="F6" s="205"/>
      <c r="G6" s="205"/>
      <c r="H6" s="205"/>
      <c r="I6" s="205"/>
      <c r="J6" s="205"/>
      <c r="K6" s="205"/>
      <c r="L6" s="205"/>
      <c r="M6" s="205"/>
    </row>
    <row r="7" spans="1:18" ht="15" customHeight="1" x14ac:dyDescent="0.25">
      <c r="A7" s="206" t="s">
        <v>176</v>
      </c>
      <c r="B7" s="206"/>
      <c r="C7" s="206"/>
      <c r="D7" s="206"/>
      <c r="E7" s="206"/>
      <c r="F7" s="206"/>
      <c r="G7" s="206"/>
      <c r="H7" s="206"/>
      <c r="I7" s="206"/>
      <c r="J7" s="206"/>
      <c r="K7" s="206"/>
      <c r="L7" s="206"/>
      <c r="M7" s="206"/>
    </row>
    <row r="8" spans="1:18" ht="15" customHeight="1" x14ac:dyDescent="0.25">
      <c r="A8" s="205" t="s">
        <v>207</v>
      </c>
      <c r="B8" s="205"/>
      <c r="C8" s="205"/>
      <c r="D8" s="205"/>
      <c r="E8" s="205"/>
      <c r="F8" s="205"/>
      <c r="G8" s="205"/>
      <c r="H8" s="205"/>
      <c r="I8" s="205"/>
      <c r="J8" s="205"/>
      <c r="K8" s="205"/>
      <c r="L8" s="205"/>
      <c r="M8" s="205"/>
    </row>
    <row r="9" spans="1:18" ht="15" customHeight="1" x14ac:dyDescent="0.25">
      <c r="A9" s="216"/>
      <c r="B9" s="216"/>
      <c r="C9" s="216"/>
      <c r="D9" s="216"/>
      <c r="E9" s="216"/>
      <c r="F9" s="216"/>
      <c r="G9" s="216"/>
      <c r="H9" s="216"/>
      <c r="I9" s="216"/>
      <c r="J9" s="216"/>
      <c r="K9" s="216"/>
      <c r="L9" s="216"/>
      <c r="M9" s="216"/>
    </row>
    <row r="10" spans="1:18" ht="71.25" customHeight="1" thickBot="1" x14ac:dyDescent="0.3">
      <c r="A10" s="166" t="s">
        <v>208</v>
      </c>
      <c r="B10" s="217" t="s">
        <v>210</v>
      </c>
      <c r="C10" s="217"/>
      <c r="D10" s="217" t="s">
        <v>214</v>
      </c>
      <c r="E10" s="217"/>
      <c r="F10" s="217"/>
      <c r="G10" s="217"/>
      <c r="H10" s="217"/>
      <c r="I10" s="217"/>
      <c r="J10" s="217"/>
      <c r="K10" s="217"/>
      <c r="L10" s="217"/>
      <c r="M10" s="217"/>
      <c r="N10" s="217"/>
    </row>
    <row r="11" spans="1:18" s="151" customFormat="1" ht="55.8" thickBot="1" x14ac:dyDescent="0.3">
      <c r="A11" s="207" t="s">
        <v>33</v>
      </c>
      <c r="B11" s="208"/>
      <c r="C11" s="212"/>
      <c r="D11" s="43" t="s">
        <v>17</v>
      </c>
      <c r="E11" s="2" t="s">
        <v>10</v>
      </c>
      <c r="F11" s="3" t="s">
        <v>5</v>
      </c>
      <c r="G11" s="23" t="s">
        <v>12</v>
      </c>
      <c r="H11" s="24" t="s">
        <v>6</v>
      </c>
      <c r="I11" s="5" t="s">
        <v>15</v>
      </c>
      <c r="J11" s="6" t="s">
        <v>9</v>
      </c>
      <c r="K11" s="70" t="s">
        <v>114</v>
      </c>
      <c r="L11" s="71" t="s">
        <v>115</v>
      </c>
      <c r="M11" s="29" t="s">
        <v>22</v>
      </c>
      <c r="N11" s="50" t="s">
        <v>23</v>
      </c>
      <c r="O11" s="74" t="s">
        <v>18</v>
      </c>
      <c r="P11" s="76" t="s">
        <v>19</v>
      </c>
      <c r="Q11" s="81" t="s">
        <v>35</v>
      </c>
      <c r="R11" s="75" t="s">
        <v>36</v>
      </c>
    </row>
    <row r="12" spans="1:18" s="151" customFormat="1" ht="15" customHeight="1" x14ac:dyDescent="0.25">
      <c r="A12" s="213" t="s">
        <v>117</v>
      </c>
      <c r="B12" s="214"/>
      <c r="C12" s="215"/>
      <c r="D12" s="20">
        <f>SUM(D13:D20)</f>
        <v>129750</v>
      </c>
      <c r="E12" s="12">
        <f>SUM(E13:E20)</f>
        <v>129750</v>
      </c>
      <c r="F12" s="13">
        <f>E12/$O12</f>
        <v>1</v>
      </c>
      <c r="G12" s="12">
        <f>SUM(G13:G20)</f>
        <v>0</v>
      </c>
      <c r="H12" s="13">
        <f>G12/$O12</f>
        <v>0</v>
      </c>
      <c r="I12" s="25">
        <f>SUM(I13:I20)</f>
        <v>0</v>
      </c>
      <c r="J12" s="26">
        <f>I12/$O12</f>
        <v>0</v>
      </c>
      <c r="K12" s="12">
        <f>SUM(K13:K20)</f>
        <v>0</v>
      </c>
      <c r="L12" s="13">
        <f>K12/$O12</f>
        <v>0</v>
      </c>
      <c r="M12" s="27">
        <f>SUM(M13:M20)</f>
        <v>0</v>
      </c>
      <c r="N12" s="28">
        <f>M12/$O12</f>
        <v>0</v>
      </c>
      <c r="O12" s="77">
        <f>SUM(O13:O20)</f>
        <v>129750</v>
      </c>
      <c r="P12" s="48">
        <f>O12/D12</f>
        <v>1</v>
      </c>
      <c r="Q12" s="77">
        <f>SUM(Q13:Q20)</f>
        <v>129750</v>
      </c>
      <c r="R12" s="48">
        <f>Q12/O12</f>
        <v>1</v>
      </c>
    </row>
    <row r="13" spans="1:18" s="151" customFormat="1" ht="30" customHeight="1" x14ac:dyDescent="0.25">
      <c r="A13" s="15" t="s">
        <v>148</v>
      </c>
      <c r="B13" s="190" t="s">
        <v>150</v>
      </c>
      <c r="C13" s="191"/>
      <c r="D13" s="19">
        <v>100000</v>
      </c>
      <c r="E13" s="16">
        <f>D13</f>
        <v>100000</v>
      </c>
      <c r="F13" s="30">
        <f>E13/$O13</f>
        <v>1</v>
      </c>
      <c r="G13" s="16"/>
      <c r="H13" s="30">
        <f>G13/$O13</f>
        <v>0</v>
      </c>
      <c r="I13" s="17"/>
      <c r="J13" s="68">
        <f>I13/$O13</f>
        <v>0</v>
      </c>
      <c r="K13" s="16"/>
      <c r="L13" s="30">
        <f>K13/$O13</f>
        <v>0</v>
      </c>
      <c r="M13" s="17"/>
      <c r="N13" s="51">
        <f>M13/$O13</f>
        <v>0</v>
      </c>
      <c r="O13" s="78">
        <f>E13+G13+I13+K13+M13</f>
        <v>100000</v>
      </c>
      <c r="P13" s="49">
        <f>O13/D13</f>
        <v>1</v>
      </c>
      <c r="Q13" s="78">
        <f>E13+G13+I13+K13</f>
        <v>100000</v>
      </c>
      <c r="R13" s="49">
        <f>Q13/O13</f>
        <v>1</v>
      </c>
    </row>
    <row r="14" spans="1:18" s="151" customFormat="1" ht="15" customHeight="1" x14ac:dyDescent="0.25">
      <c r="A14" s="15"/>
      <c r="B14" s="190" t="s">
        <v>149</v>
      </c>
      <c r="C14" s="191"/>
      <c r="D14" s="19">
        <f>D13*0.225</f>
        <v>22500</v>
      </c>
      <c r="E14" s="16">
        <f>E13*0.225</f>
        <v>22500</v>
      </c>
      <c r="F14" s="30">
        <f>E14/$O14</f>
        <v>1</v>
      </c>
      <c r="G14" s="16"/>
      <c r="H14" s="30">
        <f>G14/$O14</f>
        <v>0</v>
      </c>
      <c r="I14" s="17"/>
      <c r="J14" s="68">
        <f t="shared" ref="J14" si="0">I14/$O14</f>
        <v>0</v>
      </c>
      <c r="K14" s="16"/>
      <c r="L14" s="30">
        <f t="shared" ref="L14" si="1">K14/$O14</f>
        <v>0</v>
      </c>
      <c r="M14" s="17"/>
      <c r="N14" s="51">
        <f t="shared" ref="N14" si="2">M14/$O14</f>
        <v>0</v>
      </c>
      <c r="O14" s="78">
        <f t="shared" ref="O14:O20" si="3">E14+G14+I14+K14+M14</f>
        <v>22500</v>
      </c>
      <c r="P14" s="49">
        <f t="shared" ref="P14:P20" si="4">O14/D14</f>
        <v>1</v>
      </c>
      <c r="Q14" s="78">
        <f t="shared" ref="Q14:Q20" si="5">E14+G14+I14+K14</f>
        <v>22500</v>
      </c>
      <c r="R14" s="49">
        <f t="shared" ref="R14:R20" si="6">Q14/O14</f>
        <v>1</v>
      </c>
    </row>
    <row r="15" spans="1:18" s="151" customFormat="1" ht="15" customHeight="1" x14ac:dyDescent="0.25">
      <c r="A15" s="149" t="s">
        <v>98</v>
      </c>
      <c r="B15" s="190" t="s">
        <v>74</v>
      </c>
      <c r="C15" s="191"/>
      <c r="D15" s="19">
        <v>100</v>
      </c>
      <c r="E15" s="16">
        <v>100</v>
      </c>
      <c r="F15" s="30">
        <f>E15/$O15</f>
        <v>1</v>
      </c>
      <c r="G15" s="16"/>
      <c r="H15" s="30">
        <f>G15/$O15</f>
        <v>0</v>
      </c>
      <c r="I15" s="17"/>
      <c r="J15" s="68">
        <f t="shared" ref="J15:J17" si="7">I15/$O15</f>
        <v>0</v>
      </c>
      <c r="K15" s="16"/>
      <c r="L15" s="30">
        <f t="shared" ref="L15:L17" si="8">K15/$O15</f>
        <v>0</v>
      </c>
      <c r="M15" s="17"/>
      <c r="N15" s="51">
        <f t="shared" ref="N15:N17" si="9">M15/$O15</f>
        <v>0</v>
      </c>
      <c r="O15" s="78">
        <f t="shared" si="3"/>
        <v>100</v>
      </c>
      <c r="P15" s="49">
        <f t="shared" si="4"/>
        <v>1</v>
      </c>
      <c r="Q15" s="78">
        <f t="shared" si="5"/>
        <v>100</v>
      </c>
      <c r="R15" s="49">
        <f t="shared" si="6"/>
        <v>1</v>
      </c>
    </row>
    <row r="16" spans="1:18" s="151" customFormat="1" ht="15" customHeight="1" x14ac:dyDescent="0.25">
      <c r="A16" s="149"/>
      <c r="B16" s="190" t="s">
        <v>165</v>
      </c>
      <c r="C16" s="191"/>
      <c r="D16" s="19">
        <v>250</v>
      </c>
      <c r="E16" s="16">
        <v>250</v>
      </c>
      <c r="F16" s="30">
        <f t="shared" ref="F16:F17" si="10">E16/$O16</f>
        <v>1</v>
      </c>
      <c r="G16" s="16"/>
      <c r="H16" s="30">
        <f t="shared" ref="H16:H17" si="11">G16/$O16</f>
        <v>0</v>
      </c>
      <c r="I16" s="17"/>
      <c r="J16" s="68">
        <f t="shared" si="7"/>
        <v>0</v>
      </c>
      <c r="K16" s="16"/>
      <c r="L16" s="30">
        <f t="shared" si="8"/>
        <v>0</v>
      </c>
      <c r="M16" s="17"/>
      <c r="N16" s="51">
        <f t="shared" si="9"/>
        <v>0</v>
      </c>
      <c r="O16" s="78">
        <f t="shared" ref="O16:O17" si="12">E16+G16+I16+K16+M16</f>
        <v>250</v>
      </c>
      <c r="P16" s="49">
        <f t="shared" ref="P16:P17" si="13">O16/D16</f>
        <v>1</v>
      </c>
      <c r="Q16" s="78">
        <f t="shared" ref="Q16:Q17" si="14">E16+G16+I16+K16</f>
        <v>250</v>
      </c>
      <c r="R16" s="49">
        <f t="shared" ref="R16:R17" si="15">Q16/O16</f>
        <v>1</v>
      </c>
    </row>
    <row r="17" spans="1:18" s="151" customFormat="1" ht="15" customHeight="1" x14ac:dyDescent="0.25">
      <c r="A17" s="149"/>
      <c r="B17" s="190" t="s">
        <v>166</v>
      </c>
      <c r="C17" s="191"/>
      <c r="D17" s="19">
        <v>150</v>
      </c>
      <c r="E17" s="16">
        <v>150</v>
      </c>
      <c r="F17" s="30">
        <f t="shared" si="10"/>
        <v>1</v>
      </c>
      <c r="G17" s="16"/>
      <c r="H17" s="30">
        <f t="shared" si="11"/>
        <v>0</v>
      </c>
      <c r="I17" s="17"/>
      <c r="J17" s="68">
        <f t="shared" si="7"/>
        <v>0</v>
      </c>
      <c r="K17" s="16"/>
      <c r="L17" s="30">
        <f t="shared" si="8"/>
        <v>0</v>
      </c>
      <c r="M17" s="17"/>
      <c r="N17" s="51">
        <f t="shared" si="9"/>
        <v>0</v>
      </c>
      <c r="O17" s="78">
        <f t="shared" si="12"/>
        <v>150</v>
      </c>
      <c r="P17" s="49">
        <f t="shared" si="13"/>
        <v>1</v>
      </c>
      <c r="Q17" s="78">
        <f t="shared" si="14"/>
        <v>150</v>
      </c>
      <c r="R17" s="49">
        <f t="shared" si="15"/>
        <v>1</v>
      </c>
    </row>
    <row r="18" spans="1:18" s="151" customFormat="1" ht="15" customHeight="1" x14ac:dyDescent="0.25">
      <c r="A18" s="149" t="s">
        <v>101</v>
      </c>
      <c r="B18" s="190" t="s">
        <v>76</v>
      </c>
      <c r="C18" s="191"/>
      <c r="D18" s="19">
        <v>5500</v>
      </c>
      <c r="E18" s="16">
        <v>5500</v>
      </c>
      <c r="F18" s="30">
        <f t="shared" ref="F18:F27" si="16">E18/$O18</f>
        <v>1</v>
      </c>
      <c r="G18" s="16"/>
      <c r="H18" s="30">
        <f t="shared" ref="H18:H27" si="17">G18/$O18</f>
        <v>0</v>
      </c>
      <c r="I18" s="17"/>
      <c r="J18" s="68">
        <f>I18/$O18</f>
        <v>0</v>
      </c>
      <c r="K18" s="16"/>
      <c r="L18" s="30">
        <f>K18/$O18</f>
        <v>0</v>
      </c>
      <c r="M18" s="17"/>
      <c r="N18" s="51">
        <f>M18/$O18</f>
        <v>0</v>
      </c>
      <c r="O18" s="78">
        <f>E18+G18+I18+K18+M18</f>
        <v>5500</v>
      </c>
      <c r="P18" s="49">
        <f>O18/D18</f>
        <v>1</v>
      </c>
      <c r="Q18" s="78">
        <f>E18+G18+I18+K18</f>
        <v>5500</v>
      </c>
      <c r="R18" s="49">
        <f>Q18/O18</f>
        <v>1</v>
      </c>
    </row>
    <row r="19" spans="1:18" s="151" customFormat="1" ht="15" customHeight="1" x14ac:dyDescent="0.25">
      <c r="A19" s="149" t="s">
        <v>99</v>
      </c>
      <c r="B19" s="190" t="s">
        <v>77</v>
      </c>
      <c r="C19" s="191"/>
      <c r="D19" s="19">
        <v>500</v>
      </c>
      <c r="E19" s="16">
        <v>500</v>
      </c>
      <c r="F19" s="30">
        <f t="shared" si="16"/>
        <v>1</v>
      </c>
      <c r="G19" s="16"/>
      <c r="H19" s="30">
        <f t="shared" si="17"/>
        <v>0</v>
      </c>
      <c r="I19" s="17"/>
      <c r="J19" s="68">
        <f>I19/$O19</f>
        <v>0</v>
      </c>
      <c r="K19" s="16"/>
      <c r="L19" s="30">
        <f>K19/$O19</f>
        <v>0</v>
      </c>
      <c r="M19" s="17"/>
      <c r="N19" s="51">
        <f>M19/$O19</f>
        <v>0</v>
      </c>
      <c r="O19" s="78">
        <f>E19+G19+I19+K19+M19</f>
        <v>500</v>
      </c>
      <c r="P19" s="49">
        <f>O19/D19</f>
        <v>1</v>
      </c>
      <c r="Q19" s="78">
        <f>E19+G19+I19+K19</f>
        <v>500</v>
      </c>
      <c r="R19" s="49">
        <f>Q19/O19</f>
        <v>1</v>
      </c>
    </row>
    <row r="20" spans="1:18" s="151" customFormat="1" ht="15" customHeight="1" x14ac:dyDescent="0.25">
      <c r="A20" s="149"/>
      <c r="B20" s="190" t="s">
        <v>169</v>
      </c>
      <c r="C20" s="191"/>
      <c r="D20" s="19">
        <f>62.5*12</f>
        <v>750</v>
      </c>
      <c r="E20" s="16">
        <v>750</v>
      </c>
      <c r="F20" s="30">
        <f t="shared" si="16"/>
        <v>1</v>
      </c>
      <c r="G20" s="16"/>
      <c r="H20" s="147">
        <f t="shared" si="17"/>
        <v>0</v>
      </c>
      <c r="I20" s="17"/>
      <c r="J20" s="68">
        <f t="shared" ref="J20" si="18">I20/$O20</f>
        <v>0</v>
      </c>
      <c r="K20" s="16"/>
      <c r="L20" s="30">
        <f t="shared" ref="L20" si="19">K20/$O20</f>
        <v>0</v>
      </c>
      <c r="M20" s="17"/>
      <c r="N20" s="51">
        <f t="shared" ref="N20" si="20">M20/$O20</f>
        <v>0</v>
      </c>
      <c r="O20" s="78">
        <f t="shared" si="3"/>
        <v>750</v>
      </c>
      <c r="P20" s="49">
        <f t="shared" si="4"/>
        <v>1</v>
      </c>
      <c r="Q20" s="78">
        <f t="shared" si="5"/>
        <v>750</v>
      </c>
      <c r="R20" s="49">
        <f t="shared" si="6"/>
        <v>1</v>
      </c>
    </row>
    <row r="21" spans="1:18" ht="15" customHeight="1" x14ac:dyDescent="0.25">
      <c r="A21" s="192" t="s">
        <v>131</v>
      </c>
      <c r="B21" s="193"/>
      <c r="C21" s="194"/>
      <c r="D21" s="20">
        <f>SUM(D22:D30)</f>
        <v>99143</v>
      </c>
      <c r="E21" s="12">
        <f>SUM(E22:E30)</f>
        <v>61746.5</v>
      </c>
      <c r="F21" s="13">
        <f t="shared" si="16"/>
        <v>0.62280241671121517</v>
      </c>
      <c r="G21" s="12">
        <f>SUM(G22:G30)</f>
        <v>0</v>
      </c>
      <c r="H21" s="100">
        <f t="shared" si="17"/>
        <v>0</v>
      </c>
      <c r="I21" s="25">
        <f>SUM(I22:I30)</f>
        <v>20684</v>
      </c>
      <c r="J21" s="26">
        <f t="shared" ref="J21:J27" si="21">I21/$O21</f>
        <v>0.20862794145829761</v>
      </c>
      <c r="K21" s="12">
        <f>SUM(K22:K30)</f>
        <v>16712.5</v>
      </c>
      <c r="L21" s="13">
        <f t="shared" ref="L21:L27" si="22">K21/$O21</f>
        <v>0.16856964183048728</v>
      </c>
      <c r="M21" s="27">
        <f>SUM(M22:M30)</f>
        <v>0</v>
      </c>
      <c r="N21" s="28">
        <f t="shared" ref="N21:N27" si="23">M21/$O21</f>
        <v>0</v>
      </c>
      <c r="O21" s="77">
        <f>SUM(O22:O30)</f>
        <v>99143</v>
      </c>
      <c r="P21" s="48">
        <f>O21/D21</f>
        <v>1</v>
      </c>
      <c r="Q21" s="77">
        <f>SUM(Q22:Q30)</f>
        <v>99143</v>
      </c>
      <c r="R21" s="79">
        <f>Q21/O21</f>
        <v>1</v>
      </c>
    </row>
    <row r="22" spans="1:18" ht="30" customHeight="1" x14ac:dyDescent="0.25">
      <c r="A22" s="15" t="s">
        <v>153</v>
      </c>
      <c r="B22" s="190" t="s">
        <v>163</v>
      </c>
      <c r="C22" s="191"/>
      <c r="D22" s="19">
        <f>(20*40*52)*0.8</f>
        <v>33280</v>
      </c>
      <c r="E22" s="16">
        <f>$D22*0.5</f>
        <v>16640</v>
      </c>
      <c r="F22" s="30">
        <f t="shared" si="16"/>
        <v>0.5</v>
      </c>
      <c r="G22" s="16"/>
      <c r="H22" s="147">
        <f t="shared" si="17"/>
        <v>0</v>
      </c>
      <c r="I22" s="16">
        <f>$D22*0.5</f>
        <v>16640</v>
      </c>
      <c r="J22" s="68">
        <f t="shared" si="21"/>
        <v>0.5</v>
      </c>
      <c r="K22" s="16"/>
      <c r="L22" s="30">
        <f t="shared" si="22"/>
        <v>0</v>
      </c>
      <c r="M22" s="17"/>
      <c r="N22" s="51">
        <f t="shared" si="23"/>
        <v>0</v>
      </c>
      <c r="O22" s="78">
        <f>E22+G22+I22+K22+M22</f>
        <v>33280</v>
      </c>
      <c r="P22" s="49">
        <f>O22/D22</f>
        <v>1</v>
      </c>
      <c r="Q22" s="78">
        <f>E22+G22+I22+K22</f>
        <v>33280</v>
      </c>
      <c r="R22" s="49">
        <f>Q22/O22</f>
        <v>1</v>
      </c>
    </row>
    <row r="23" spans="1:18" ht="15" customHeight="1" x14ac:dyDescent="0.25">
      <c r="A23" s="15"/>
      <c r="B23" s="190" t="s">
        <v>149</v>
      </c>
      <c r="C23" s="191"/>
      <c r="D23" s="19">
        <f>D22*0.225</f>
        <v>7488</v>
      </c>
      <c r="E23" s="16">
        <f>E22*0.225</f>
        <v>3744</v>
      </c>
      <c r="F23" s="147">
        <f t="shared" si="16"/>
        <v>0.5</v>
      </c>
      <c r="G23" s="16"/>
      <c r="H23" s="147">
        <f t="shared" si="17"/>
        <v>0</v>
      </c>
      <c r="I23" s="19">
        <f>I22*0.225</f>
        <v>3744</v>
      </c>
      <c r="J23" s="68">
        <f t="shared" si="21"/>
        <v>0.5</v>
      </c>
      <c r="K23" s="16"/>
      <c r="L23" s="30">
        <f t="shared" si="22"/>
        <v>0</v>
      </c>
      <c r="M23" s="17"/>
      <c r="N23" s="51">
        <f t="shared" si="23"/>
        <v>0</v>
      </c>
      <c r="O23" s="78">
        <f t="shared" ref="O23:O30" si="24">E23+G23+I23+K23+M23</f>
        <v>7488</v>
      </c>
      <c r="P23" s="49">
        <f t="shared" ref="P23:P30" si="25">O23/D23</f>
        <v>1</v>
      </c>
      <c r="Q23" s="78">
        <f t="shared" ref="Q23:Q30" si="26">E23+G23+I23+K23</f>
        <v>7488</v>
      </c>
      <c r="R23" s="49">
        <f t="shared" ref="R23:R30" si="27">Q23/O23</f>
        <v>1</v>
      </c>
    </row>
    <row r="24" spans="1:18" ht="30" customHeight="1" x14ac:dyDescent="0.25">
      <c r="A24" s="15" t="s">
        <v>154</v>
      </c>
      <c r="B24" s="190" t="s">
        <v>155</v>
      </c>
      <c r="C24" s="191"/>
      <c r="D24" s="19">
        <f>90000*0.5</f>
        <v>45000</v>
      </c>
      <c r="E24" s="16">
        <f>$D24*0.7</f>
        <v>31499.999999999996</v>
      </c>
      <c r="F24" s="30">
        <f t="shared" si="16"/>
        <v>0.7</v>
      </c>
      <c r="G24" s="16"/>
      <c r="H24" s="147">
        <f t="shared" si="17"/>
        <v>0</v>
      </c>
      <c r="I24" s="17"/>
      <c r="J24" s="68">
        <f t="shared" si="21"/>
        <v>0</v>
      </c>
      <c r="K24" s="16">
        <f>$D24*0.3</f>
        <v>13500</v>
      </c>
      <c r="L24" s="30">
        <f t="shared" si="22"/>
        <v>0.3</v>
      </c>
      <c r="M24" s="17"/>
      <c r="N24" s="51">
        <f t="shared" si="23"/>
        <v>0</v>
      </c>
      <c r="O24" s="78">
        <f t="shared" si="24"/>
        <v>45000</v>
      </c>
      <c r="P24" s="49">
        <f t="shared" si="25"/>
        <v>1</v>
      </c>
      <c r="Q24" s="78">
        <f t="shared" si="26"/>
        <v>45000</v>
      </c>
      <c r="R24" s="49">
        <f t="shared" si="27"/>
        <v>1</v>
      </c>
    </row>
    <row r="25" spans="1:18" ht="15" customHeight="1" x14ac:dyDescent="0.25">
      <c r="A25" s="15"/>
      <c r="B25" s="190" t="s">
        <v>149</v>
      </c>
      <c r="C25" s="191"/>
      <c r="D25" s="19">
        <f>D24*0.225</f>
        <v>10125</v>
      </c>
      <c r="E25" s="16">
        <f>E24*0.225</f>
        <v>7087.4999999999991</v>
      </c>
      <c r="F25" s="30">
        <f t="shared" si="16"/>
        <v>0.7</v>
      </c>
      <c r="G25" s="16"/>
      <c r="H25" s="147">
        <f t="shared" si="17"/>
        <v>0</v>
      </c>
      <c r="I25" s="17"/>
      <c r="J25" s="68">
        <f t="shared" si="21"/>
        <v>0</v>
      </c>
      <c r="K25" s="16">
        <f>K24*0.225</f>
        <v>3037.5</v>
      </c>
      <c r="L25" s="30">
        <f t="shared" si="22"/>
        <v>0.3</v>
      </c>
      <c r="M25" s="17"/>
      <c r="N25" s="51">
        <f t="shared" si="23"/>
        <v>0</v>
      </c>
      <c r="O25" s="78">
        <f t="shared" si="24"/>
        <v>10125</v>
      </c>
      <c r="P25" s="49">
        <f t="shared" si="25"/>
        <v>1</v>
      </c>
      <c r="Q25" s="78">
        <f t="shared" si="26"/>
        <v>10125</v>
      </c>
      <c r="R25" s="49">
        <f t="shared" si="27"/>
        <v>1</v>
      </c>
    </row>
    <row r="26" spans="1:18" ht="15" customHeight="1" x14ac:dyDescent="0.25">
      <c r="A26" s="149" t="s">
        <v>100</v>
      </c>
      <c r="B26" s="190" t="s">
        <v>161</v>
      </c>
      <c r="C26" s="191"/>
      <c r="D26" s="19">
        <v>750</v>
      </c>
      <c r="E26" s="16">
        <v>375</v>
      </c>
      <c r="F26" s="30">
        <f t="shared" si="16"/>
        <v>0.5</v>
      </c>
      <c r="G26" s="16"/>
      <c r="H26" s="147">
        <f t="shared" si="17"/>
        <v>0</v>
      </c>
      <c r="I26" s="17">
        <v>250</v>
      </c>
      <c r="J26" s="68">
        <f t="shared" si="21"/>
        <v>0.33333333333333331</v>
      </c>
      <c r="K26" s="17">
        <v>125</v>
      </c>
      <c r="L26" s="30">
        <f t="shared" si="22"/>
        <v>0.16666666666666666</v>
      </c>
      <c r="M26" s="17"/>
      <c r="N26" s="51">
        <f t="shared" si="23"/>
        <v>0</v>
      </c>
      <c r="O26" s="78">
        <f>E26+G26+I26+K26+M26</f>
        <v>750</v>
      </c>
      <c r="P26" s="49">
        <f>O26/D26</f>
        <v>1</v>
      </c>
      <c r="Q26" s="78">
        <f>E26+G26+I26+K26</f>
        <v>750</v>
      </c>
      <c r="R26" s="49">
        <f>Q26/O26</f>
        <v>1</v>
      </c>
    </row>
    <row r="27" spans="1:18" ht="15" customHeight="1" x14ac:dyDescent="0.25">
      <c r="A27" s="149" t="s">
        <v>98</v>
      </c>
      <c r="B27" s="190" t="s">
        <v>74</v>
      </c>
      <c r="C27" s="191"/>
      <c r="D27" s="19">
        <v>200</v>
      </c>
      <c r="E27" s="16">
        <v>100</v>
      </c>
      <c r="F27" s="30">
        <f t="shared" si="16"/>
        <v>0.5</v>
      </c>
      <c r="G27" s="16"/>
      <c r="H27" s="147">
        <f t="shared" si="17"/>
        <v>0</v>
      </c>
      <c r="I27" s="17">
        <v>50</v>
      </c>
      <c r="J27" s="68">
        <f t="shared" si="21"/>
        <v>0.25</v>
      </c>
      <c r="K27" s="17">
        <v>50</v>
      </c>
      <c r="L27" s="30">
        <f t="shared" si="22"/>
        <v>0.25</v>
      </c>
      <c r="M27" s="17"/>
      <c r="N27" s="51">
        <f t="shared" si="23"/>
        <v>0</v>
      </c>
      <c r="O27" s="78">
        <f t="shared" si="24"/>
        <v>200</v>
      </c>
      <c r="P27" s="49">
        <f t="shared" si="25"/>
        <v>1</v>
      </c>
      <c r="Q27" s="78">
        <f t="shared" si="26"/>
        <v>200</v>
      </c>
      <c r="R27" s="49">
        <f t="shared" si="27"/>
        <v>1</v>
      </c>
    </row>
    <row r="28" spans="1:18" s="151" customFormat="1" ht="15" customHeight="1" x14ac:dyDescent="0.25">
      <c r="A28" s="149"/>
      <c r="B28" s="190" t="s">
        <v>168</v>
      </c>
      <c r="C28" s="191"/>
      <c r="D28" s="19">
        <f>250*2</f>
        <v>500</v>
      </c>
      <c r="E28" s="16">
        <v>500</v>
      </c>
      <c r="F28" s="30">
        <f t="shared" ref="F28:N34" si="28">E28/$O28</f>
        <v>1</v>
      </c>
      <c r="G28" s="16"/>
      <c r="H28" s="147">
        <f t="shared" ref="H28:H29" si="29">G28/$O28</f>
        <v>0</v>
      </c>
      <c r="I28" s="17"/>
      <c r="J28" s="68">
        <f t="shared" ref="J28:J29" si="30">I28/$O28</f>
        <v>0</v>
      </c>
      <c r="K28" s="16"/>
      <c r="L28" s="30">
        <f t="shared" ref="L28:L29" si="31">K28/$O28</f>
        <v>0</v>
      </c>
      <c r="M28" s="17"/>
      <c r="N28" s="51">
        <f t="shared" ref="N28:N29" si="32">M28/$O28</f>
        <v>0</v>
      </c>
      <c r="O28" s="78">
        <f t="shared" si="24"/>
        <v>500</v>
      </c>
      <c r="P28" s="49">
        <f t="shared" si="25"/>
        <v>1</v>
      </c>
      <c r="Q28" s="78">
        <f t="shared" si="26"/>
        <v>500</v>
      </c>
      <c r="R28" s="49">
        <f t="shared" si="27"/>
        <v>1</v>
      </c>
    </row>
    <row r="29" spans="1:18" s="151" customFormat="1" ht="15" customHeight="1" x14ac:dyDescent="0.25">
      <c r="A29" s="149"/>
      <c r="B29" s="190" t="s">
        <v>167</v>
      </c>
      <c r="C29" s="191"/>
      <c r="D29" s="19">
        <f>150*2</f>
        <v>300</v>
      </c>
      <c r="E29" s="16">
        <v>300</v>
      </c>
      <c r="F29" s="30">
        <f t="shared" si="28"/>
        <v>1</v>
      </c>
      <c r="G29" s="16"/>
      <c r="H29" s="147">
        <f t="shared" si="29"/>
        <v>0</v>
      </c>
      <c r="I29" s="17"/>
      <c r="J29" s="68">
        <f t="shared" si="30"/>
        <v>0</v>
      </c>
      <c r="K29" s="16"/>
      <c r="L29" s="30">
        <f t="shared" si="31"/>
        <v>0</v>
      </c>
      <c r="M29" s="17"/>
      <c r="N29" s="51">
        <f t="shared" si="32"/>
        <v>0</v>
      </c>
      <c r="O29" s="78">
        <f t="shared" si="24"/>
        <v>300</v>
      </c>
      <c r="P29" s="49">
        <f t="shared" si="25"/>
        <v>1</v>
      </c>
      <c r="Q29" s="78">
        <f t="shared" si="26"/>
        <v>300</v>
      </c>
      <c r="R29" s="49">
        <f t="shared" si="27"/>
        <v>1</v>
      </c>
    </row>
    <row r="30" spans="1:18" ht="15" customHeight="1" x14ac:dyDescent="0.25">
      <c r="A30" s="149" t="s">
        <v>99</v>
      </c>
      <c r="B30" s="190" t="s">
        <v>170</v>
      </c>
      <c r="C30" s="191"/>
      <c r="D30" s="19">
        <f>62.5*12*2</f>
        <v>1500</v>
      </c>
      <c r="E30" s="16">
        <v>1500</v>
      </c>
      <c r="F30" s="30">
        <f>E30/$O30</f>
        <v>1</v>
      </c>
      <c r="G30" s="16"/>
      <c r="H30" s="147">
        <f>G30/$O30</f>
        <v>0</v>
      </c>
      <c r="I30" s="17"/>
      <c r="J30" s="68">
        <f>I30/$O30</f>
        <v>0</v>
      </c>
      <c r="K30" s="16"/>
      <c r="L30" s="30">
        <f>K30/$O30</f>
        <v>0</v>
      </c>
      <c r="M30" s="17"/>
      <c r="N30" s="51">
        <f>M30/$O30</f>
        <v>0</v>
      </c>
      <c r="O30" s="78">
        <f t="shared" si="24"/>
        <v>1500</v>
      </c>
      <c r="P30" s="49">
        <f t="shared" si="25"/>
        <v>1</v>
      </c>
      <c r="Q30" s="78">
        <f t="shared" si="26"/>
        <v>1500</v>
      </c>
      <c r="R30" s="49">
        <f t="shared" si="27"/>
        <v>1</v>
      </c>
    </row>
    <row r="31" spans="1:18" ht="15" customHeight="1" x14ac:dyDescent="0.25">
      <c r="A31" s="192" t="s">
        <v>134</v>
      </c>
      <c r="B31" s="193"/>
      <c r="C31" s="194"/>
      <c r="D31" s="20">
        <f>SUM(D32:D33)</f>
        <v>5500</v>
      </c>
      <c r="E31" s="12">
        <f>SUM(E32:E33)</f>
        <v>5500</v>
      </c>
      <c r="F31" s="13">
        <f t="shared" si="28"/>
        <v>1</v>
      </c>
      <c r="G31" s="12">
        <f>SUM(G32:G33)</f>
        <v>0</v>
      </c>
      <c r="H31" s="100">
        <f t="shared" si="28"/>
        <v>0</v>
      </c>
      <c r="I31" s="25">
        <f>SUM(I32:I33)</f>
        <v>0</v>
      </c>
      <c r="J31" s="26">
        <f t="shared" si="28"/>
        <v>0</v>
      </c>
      <c r="K31" s="135">
        <f>SUM(K32:K33)</f>
        <v>0</v>
      </c>
      <c r="L31" s="136">
        <f t="shared" si="28"/>
        <v>0</v>
      </c>
      <c r="M31" s="27">
        <f>SUM(M32:M33)</f>
        <v>0</v>
      </c>
      <c r="N31" s="28">
        <f t="shared" si="28"/>
        <v>0</v>
      </c>
      <c r="O31" s="77">
        <f>SUM(O32:O33)</f>
        <v>5500</v>
      </c>
      <c r="P31" s="48">
        <f>O31/D31</f>
        <v>1</v>
      </c>
      <c r="Q31" s="77">
        <f>SUM(Q32:Q33)</f>
        <v>5500</v>
      </c>
      <c r="R31" s="79">
        <f>Q31/O31</f>
        <v>1</v>
      </c>
    </row>
    <row r="32" spans="1:18" ht="15" customHeight="1" x14ac:dyDescent="0.25">
      <c r="A32" s="149" t="s">
        <v>98</v>
      </c>
      <c r="B32" s="190" t="s">
        <v>159</v>
      </c>
      <c r="C32" s="191"/>
      <c r="D32" s="19">
        <f>200*25</f>
        <v>5000</v>
      </c>
      <c r="E32" s="16">
        <v>5000</v>
      </c>
      <c r="F32" s="30">
        <f t="shared" si="28"/>
        <v>1</v>
      </c>
      <c r="G32" s="16"/>
      <c r="H32" s="147">
        <f t="shared" si="28"/>
        <v>0</v>
      </c>
      <c r="I32" s="17"/>
      <c r="J32" s="68">
        <f t="shared" si="28"/>
        <v>0</v>
      </c>
      <c r="K32" s="137"/>
      <c r="L32" s="138">
        <f t="shared" si="28"/>
        <v>0</v>
      </c>
      <c r="M32" s="17"/>
      <c r="N32" s="51">
        <f t="shared" si="28"/>
        <v>0</v>
      </c>
      <c r="O32" s="78">
        <f t="shared" ref="O32:O33" si="33">E32+G32+I32+K32+M32</f>
        <v>5000</v>
      </c>
      <c r="P32" s="49">
        <f t="shared" ref="P32:P33" si="34">O32/D32</f>
        <v>1</v>
      </c>
      <c r="Q32" s="78">
        <f t="shared" ref="Q32:Q33" si="35">E32+G32+I32+K32</f>
        <v>5000</v>
      </c>
      <c r="R32" s="49">
        <f t="shared" ref="R32:R33" si="36">Q32/O32</f>
        <v>1</v>
      </c>
    </row>
    <row r="33" spans="1:18" ht="15" customHeight="1" x14ac:dyDescent="0.25">
      <c r="A33" s="15" t="s">
        <v>99</v>
      </c>
      <c r="B33" s="195" t="s">
        <v>75</v>
      </c>
      <c r="C33" s="191"/>
      <c r="D33" s="19">
        <v>500</v>
      </c>
      <c r="E33" s="16">
        <v>500</v>
      </c>
      <c r="F33" s="30">
        <f t="shared" si="28"/>
        <v>1</v>
      </c>
      <c r="G33" s="16"/>
      <c r="H33" s="147">
        <f t="shared" si="28"/>
        <v>0</v>
      </c>
      <c r="I33" s="17"/>
      <c r="J33" s="68">
        <f t="shared" si="28"/>
        <v>0</v>
      </c>
      <c r="K33" s="137"/>
      <c r="L33" s="138">
        <f t="shared" si="28"/>
        <v>0</v>
      </c>
      <c r="M33" s="17"/>
      <c r="N33" s="51">
        <f t="shared" si="28"/>
        <v>0</v>
      </c>
      <c r="O33" s="78">
        <f t="shared" si="33"/>
        <v>500</v>
      </c>
      <c r="P33" s="49">
        <f t="shared" si="34"/>
        <v>1</v>
      </c>
      <c r="Q33" s="78">
        <f t="shared" si="35"/>
        <v>500</v>
      </c>
      <c r="R33" s="49">
        <f t="shared" si="36"/>
        <v>1</v>
      </c>
    </row>
    <row r="34" spans="1:18" ht="15" customHeight="1" x14ac:dyDescent="0.25">
      <c r="A34" s="192" t="s">
        <v>138</v>
      </c>
      <c r="B34" s="193"/>
      <c r="C34" s="194"/>
      <c r="D34" s="20">
        <f>SUM(D35:D39)</f>
        <v>19992</v>
      </c>
      <c r="E34" s="12">
        <f>SUM(E35:E39)</f>
        <v>5615.2800000000007</v>
      </c>
      <c r="F34" s="13">
        <f t="shared" si="28"/>
        <v>0.28087635054021615</v>
      </c>
      <c r="G34" s="12">
        <f>SUM(G35:G39)</f>
        <v>10863.36</v>
      </c>
      <c r="H34" s="100">
        <f t="shared" si="28"/>
        <v>0.54338535414165667</v>
      </c>
      <c r="I34" s="25">
        <f>SUM(I35:I39)</f>
        <v>0</v>
      </c>
      <c r="J34" s="26">
        <f t="shared" si="28"/>
        <v>0</v>
      </c>
      <c r="K34" s="12">
        <f>SUM(K35:K39)</f>
        <v>0</v>
      </c>
      <c r="L34" s="13">
        <f t="shared" si="28"/>
        <v>0</v>
      </c>
      <c r="M34" s="27">
        <f>SUM(M35:M39)</f>
        <v>3513.3599999999997</v>
      </c>
      <c r="N34" s="28">
        <f t="shared" si="28"/>
        <v>0.17573829531812724</v>
      </c>
      <c r="O34" s="77">
        <f>SUM(O35:O39)</f>
        <v>19992</v>
      </c>
      <c r="P34" s="48">
        <f>O34/D34</f>
        <v>1</v>
      </c>
      <c r="Q34" s="77">
        <f>SUM(Q35:Q39)</f>
        <v>16478.64</v>
      </c>
      <c r="R34" s="79">
        <f>Q34/O34</f>
        <v>0.82426170468187276</v>
      </c>
    </row>
    <row r="35" spans="1:18" ht="30" customHeight="1" x14ac:dyDescent="0.25">
      <c r="A35" s="15" t="s">
        <v>153</v>
      </c>
      <c r="B35" s="190" t="s">
        <v>162</v>
      </c>
      <c r="C35" s="191"/>
      <c r="D35" s="19">
        <f>(20*40*52)*0.2</f>
        <v>8320</v>
      </c>
      <c r="E35" s="16">
        <f>$D35*0.34</f>
        <v>2828.8</v>
      </c>
      <c r="F35" s="30">
        <f>E35/$O35</f>
        <v>0.34</v>
      </c>
      <c r="G35" s="16">
        <f>$D35*0.33</f>
        <v>2745.6</v>
      </c>
      <c r="H35" s="147">
        <f>G35/$O35</f>
        <v>0.33</v>
      </c>
      <c r="I35" s="17"/>
      <c r="J35" s="68">
        <f>I35/$O35</f>
        <v>0</v>
      </c>
      <c r="K35" s="16"/>
      <c r="L35" s="30">
        <f>K35/$O35</f>
        <v>0</v>
      </c>
      <c r="M35" s="16">
        <f>$D35*0.33</f>
        <v>2745.6</v>
      </c>
      <c r="N35" s="51">
        <f>M35/$O35</f>
        <v>0.33</v>
      </c>
      <c r="O35" s="78">
        <f>E35+G35+I35+K35+M35</f>
        <v>8320</v>
      </c>
      <c r="P35" s="49">
        <f>O35/D35</f>
        <v>1</v>
      </c>
      <c r="Q35" s="78">
        <f>E35+G35+I35+K35</f>
        <v>5574.4</v>
      </c>
      <c r="R35" s="49">
        <f>Q35/O35</f>
        <v>0.66999999999999993</v>
      </c>
    </row>
    <row r="36" spans="1:18" ht="15" customHeight="1" x14ac:dyDescent="0.25">
      <c r="A36" s="15"/>
      <c r="B36" s="190" t="s">
        <v>149</v>
      </c>
      <c r="C36" s="191"/>
      <c r="D36" s="19">
        <f>D35*0.225</f>
        <v>1872</v>
      </c>
      <c r="E36" s="16">
        <f>E35*0.225</f>
        <v>636.48</v>
      </c>
      <c r="F36" s="30">
        <f t="shared" ref="F36:H39" si="37">E36/$O36</f>
        <v>0.34</v>
      </c>
      <c r="G36" s="16">
        <f>G35*0.225</f>
        <v>617.76</v>
      </c>
      <c r="H36" s="147">
        <f t="shared" si="37"/>
        <v>0.33</v>
      </c>
      <c r="I36" s="17"/>
      <c r="J36" s="68">
        <f t="shared" ref="J36" si="38">I36/$O36</f>
        <v>0</v>
      </c>
      <c r="K36" s="16"/>
      <c r="L36" s="30">
        <f t="shared" ref="L36" si="39">K36/$O36</f>
        <v>0</v>
      </c>
      <c r="M36" s="16">
        <f>M35*0.225</f>
        <v>617.76</v>
      </c>
      <c r="N36" s="51">
        <f t="shared" ref="N36" si="40">M36/$O36</f>
        <v>0.33</v>
      </c>
      <c r="O36" s="78">
        <f t="shared" ref="O36" si="41">E36+G36+I36+K36+M36</f>
        <v>1872</v>
      </c>
      <c r="P36" s="49">
        <f t="shared" ref="P36" si="42">O36/D36</f>
        <v>1</v>
      </c>
      <c r="Q36" s="78">
        <f t="shared" ref="Q36" si="43">E36+G36+I36+K36</f>
        <v>1254.24</v>
      </c>
      <c r="R36" s="49">
        <f t="shared" ref="R36" si="44">Q36/O36</f>
        <v>0.67</v>
      </c>
    </row>
    <row r="37" spans="1:18" ht="15" customHeight="1" x14ac:dyDescent="0.25">
      <c r="A37" s="149" t="s">
        <v>100</v>
      </c>
      <c r="B37" s="190" t="s">
        <v>164</v>
      </c>
      <c r="C37" s="191"/>
      <c r="D37" s="19">
        <v>300</v>
      </c>
      <c r="E37" s="16">
        <v>150</v>
      </c>
      <c r="F37" s="30">
        <f t="shared" si="37"/>
        <v>0.5</v>
      </c>
      <c r="G37" s="16"/>
      <c r="H37" s="147">
        <f t="shared" si="37"/>
        <v>0</v>
      </c>
      <c r="I37" s="17"/>
      <c r="J37" s="68">
        <f t="shared" ref="J37" si="45">I37/$O37</f>
        <v>0</v>
      </c>
      <c r="K37" s="16"/>
      <c r="L37" s="30">
        <f t="shared" ref="L37" si="46">K37/$O37</f>
        <v>0</v>
      </c>
      <c r="M37" s="17">
        <v>150</v>
      </c>
      <c r="N37" s="51">
        <f t="shared" ref="N37" si="47">M37/$O37</f>
        <v>0.5</v>
      </c>
      <c r="O37" s="78">
        <f t="shared" ref="O37:O39" si="48">E37+G37+I37+K37+M37</f>
        <v>300</v>
      </c>
      <c r="P37" s="49">
        <f t="shared" ref="P37:P39" si="49">O37/D37</f>
        <v>1</v>
      </c>
      <c r="Q37" s="78">
        <f t="shared" ref="Q37:Q39" si="50">E37+G37+I37+K37</f>
        <v>150</v>
      </c>
      <c r="R37" s="49">
        <f t="shared" ref="R37:R39" si="51">Q37/O37</f>
        <v>0.5</v>
      </c>
    </row>
    <row r="38" spans="1:18" ht="15" customHeight="1" x14ac:dyDescent="0.25">
      <c r="A38" s="15" t="s">
        <v>98</v>
      </c>
      <c r="B38" s="195" t="s">
        <v>160</v>
      </c>
      <c r="C38" s="191"/>
      <c r="D38" s="19">
        <f>300*25</f>
        <v>7500</v>
      </c>
      <c r="E38" s="16"/>
      <c r="F38" s="30">
        <f t="shared" si="37"/>
        <v>0</v>
      </c>
      <c r="G38" s="16">
        <v>7500</v>
      </c>
      <c r="H38" s="147">
        <f t="shared" si="37"/>
        <v>1</v>
      </c>
      <c r="I38" s="17"/>
      <c r="J38" s="68">
        <f t="shared" ref="J38" si="52">I38/$O38</f>
        <v>0</v>
      </c>
      <c r="K38" s="16"/>
      <c r="L38" s="30">
        <f t="shared" ref="L38" si="53">K38/$O38</f>
        <v>0</v>
      </c>
      <c r="M38" s="17"/>
      <c r="N38" s="51">
        <f t="shared" ref="N38" si="54">M38/$O38</f>
        <v>0</v>
      </c>
      <c r="O38" s="78">
        <f t="shared" si="48"/>
        <v>7500</v>
      </c>
      <c r="P38" s="49">
        <f t="shared" si="49"/>
        <v>1</v>
      </c>
      <c r="Q38" s="78">
        <f t="shared" si="50"/>
        <v>7500</v>
      </c>
      <c r="R38" s="49">
        <f t="shared" si="51"/>
        <v>1</v>
      </c>
    </row>
    <row r="39" spans="1:18" ht="15" customHeight="1" x14ac:dyDescent="0.25">
      <c r="A39" s="149" t="s">
        <v>99</v>
      </c>
      <c r="B39" s="190" t="s">
        <v>203</v>
      </c>
      <c r="C39" s="191"/>
      <c r="D39" s="19">
        <v>2000</v>
      </c>
      <c r="E39" s="16">
        <v>2000</v>
      </c>
      <c r="F39" s="30">
        <f t="shared" si="37"/>
        <v>1</v>
      </c>
      <c r="G39" s="16"/>
      <c r="H39" s="147">
        <f t="shared" si="37"/>
        <v>0</v>
      </c>
      <c r="I39" s="17"/>
      <c r="J39" s="68">
        <f t="shared" ref="J39" si="55">I39/$O39</f>
        <v>0</v>
      </c>
      <c r="K39" s="16"/>
      <c r="L39" s="30">
        <f t="shared" ref="L39" si="56">K39/$O39</f>
        <v>0</v>
      </c>
      <c r="M39" s="17"/>
      <c r="N39" s="51">
        <f t="shared" ref="N39" si="57">M39/$O39</f>
        <v>0</v>
      </c>
      <c r="O39" s="78">
        <f t="shared" si="48"/>
        <v>2000</v>
      </c>
      <c r="P39" s="49">
        <f t="shared" si="49"/>
        <v>1</v>
      </c>
      <c r="Q39" s="78">
        <f t="shared" si="50"/>
        <v>2000</v>
      </c>
      <c r="R39" s="49">
        <f t="shared" si="51"/>
        <v>1</v>
      </c>
    </row>
    <row r="40" spans="1:18" ht="15" customHeight="1" x14ac:dyDescent="0.25">
      <c r="A40" s="192" t="s">
        <v>140</v>
      </c>
      <c r="B40" s="193"/>
      <c r="C40" s="194"/>
      <c r="D40" s="20">
        <f>SUM(D41:D49)</f>
        <v>96325</v>
      </c>
      <c r="E40" s="12">
        <f>SUM(E41:E49)</f>
        <v>19970</v>
      </c>
      <c r="F40" s="13">
        <f t="shared" ref="F40:F46" si="58">E40/$O40</f>
        <v>0.2073189722294316</v>
      </c>
      <c r="G40" s="12">
        <f>SUM(G41:G49)</f>
        <v>17012.5</v>
      </c>
      <c r="H40" s="100">
        <f t="shared" ref="H40:H46" si="59">G40/$O40</f>
        <v>0.17661562418894369</v>
      </c>
      <c r="I40" s="25">
        <f>SUM(I41:I49)</f>
        <v>44030</v>
      </c>
      <c r="J40" s="26">
        <f t="shared" ref="J40:J46" si="60">I40/$O40</f>
        <v>0.45709836491045941</v>
      </c>
      <c r="K40" s="12">
        <f>SUM(K41:K49)</f>
        <v>0</v>
      </c>
      <c r="L40" s="13">
        <f t="shared" ref="L40:L46" si="61">K40/$O40</f>
        <v>0</v>
      </c>
      <c r="M40" s="27">
        <f>SUM(M41:M49)</f>
        <v>15312.5</v>
      </c>
      <c r="N40" s="28">
        <f t="shared" ref="N40:N46" si="62">M40/$O40</f>
        <v>0.15896703867116532</v>
      </c>
      <c r="O40" s="77">
        <f>SUM(O41:O49)</f>
        <v>96325</v>
      </c>
      <c r="P40" s="48">
        <f>O40/D40</f>
        <v>1</v>
      </c>
      <c r="Q40" s="77">
        <f>SUM(Q41:Q49)</f>
        <v>81012.5</v>
      </c>
      <c r="R40" s="79">
        <f>Q40/O40</f>
        <v>0.84103296132883465</v>
      </c>
    </row>
    <row r="41" spans="1:18" ht="30" customHeight="1" x14ac:dyDescent="0.25">
      <c r="A41" s="15" t="s">
        <v>151</v>
      </c>
      <c r="B41" s="190" t="s">
        <v>152</v>
      </c>
      <c r="C41" s="191"/>
      <c r="D41" s="19">
        <v>50000</v>
      </c>
      <c r="E41" s="16"/>
      <c r="F41" s="30">
        <f t="shared" si="58"/>
        <v>0</v>
      </c>
      <c r="G41" s="16">
        <f>$D41*0.25</f>
        <v>12500</v>
      </c>
      <c r="H41" s="147">
        <f t="shared" si="59"/>
        <v>0.25</v>
      </c>
      <c r="I41" s="16">
        <f>$D41*0.5</f>
        <v>25000</v>
      </c>
      <c r="J41" s="68">
        <f t="shared" si="60"/>
        <v>0.5</v>
      </c>
      <c r="K41" s="16"/>
      <c r="L41" s="30">
        <f t="shared" si="61"/>
        <v>0</v>
      </c>
      <c r="M41" s="16">
        <f>$D41*0.25</f>
        <v>12500</v>
      </c>
      <c r="N41" s="51">
        <f t="shared" si="62"/>
        <v>0.25</v>
      </c>
      <c r="O41" s="78">
        <f>E41+G41+I41+K41+M41</f>
        <v>50000</v>
      </c>
      <c r="P41" s="49">
        <f>O41/D41</f>
        <v>1</v>
      </c>
      <c r="Q41" s="78">
        <f>E41+G41+I41+K41</f>
        <v>37500</v>
      </c>
      <c r="R41" s="49">
        <f>Q41/O41</f>
        <v>0.75</v>
      </c>
    </row>
    <row r="42" spans="1:18" ht="15" customHeight="1" x14ac:dyDescent="0.25">
      <c r="A42" s="15"/>
      <c r="B42" s="190" t="s">
        <v>149</v>
      </c>
      <c r="C42" s="191"/>
      <c r="D42" s="19">
        <f>D41*0.225</f>
        <v>11250</v>
      </c>
      <c r="E42" s="16"/>
      <c r="F42" s="30">
        <f t="shared" si="58"/>
        <v>0</v>
      </c>
      <c r="G42" s="16">
        <f>G41*0.225</f>
        <v>2812.5</v>
      </c>
      <c r="H42" s="147">
        <f t="shared" si="59"/>
        <v>0.25</v>
      </c>
      <c r="I42" s="16">
        <f>I41*0.225</f>
        <v>5625</v>
      </c>
      <c r="J42" s="68">
        <f t="shared" si="60"/>
        <v>0.5</v>
      </c>
      <c r="K42" s="16"/>
      <c r="L42" s="30">
        <f t="shared" si="61"/>
        <v>0</v>
      </c>
      <c r="M42" s="16">
        <f>M41*0.225</f>
        <v>2812.5</v>
      </c>
      <c r="N42" s="51">
        <f t="shared" si="62"/>
        <v>0.25</v>
      </c>
      <c r="O42" s="78">
        <f t="shared" ref="O42:O49" si="63">E42+G42+I42+K42+M42</f>
        <v>11250</v>
      </c>
      <c r="P42" s="49">
        <f t="shared" ref="P42:P49" si="64">O42/D42</f>
        <v>1</v>
      </c>
      <c r="Q42" s="78">
        <f t="shared" ref="Q42:Q49" si="65">E42+G42+I42+K42</f>
        <v>8437.5</v>
      </c>
      <c r="R42" s="49">
        <f t="shared" ref="R42:R49" si="66">Q42/O42</f>
        <v>0.75</v>
      </c>
    </row>
    <row r="43" spans="1:18" ht="30" customHeight="1" x14ac:dyDescent="0.25">
      <c r="A43" s="15" t="s">
        <v>154</v>
      </c>
      <c r="B43" s="190" t="s">
        <v>156</v>
      </c>
      <c r="C43" s="191"/>
      <c r="D43" s="19">
        <f>90000*0.3</f>
        <v>27000</v>
      </c>
      <c r="E43" s="16">
        <f>$D43*0.6</f>
        <v>16200</v>
      </c>
      <c r="F43" s="147">
        <f t="shared" si="58"/>
        <v>0.6</v>
      </c>
      <c r="G43" s="16"/>
      <c r="H43" s="147">
        <f t="shared" si="59"/>
        <v>0</v>
      </c>
      <c r="I43" s="16">
        <f>$D43*0.4</f>
        <v>10800</v>
      </c>
      <c r="J43" s="148">
        <f t="shared" si="60"/>
        <v>0.4</v>
      </c>
      <c r="K43" s="16"/>
      <c r="L43" s="30">
        <f t="shared" si="61"/>
        <v>0</v>
      </c>
      <c r="M43" s="17"/>
      <c r="N43" s="51">
        <f t="shared" si="62"/>
        <v>0</v>
      </c>
      <c r="O43" s="78">
        <f t="shared" si="63"/>
        <v>27000</v>
      </c>
      <c r="P43" s="49">
        <f t="shared" si="64"/>
        <v>1</v>
      </c>
      <c r="Q43" s="78">
        <f t="shared" si="65"/>
        <v>27000</v>
      </c>
      <c r="R43" s="49">
        <f t="shared" si="66"/>
        <v>1</v>
      </c>
    </row>
    <row r="44" spans="1:18" ht="15" customHeight="1" x14ac:dyDescent="0.25">
      <c r="A44" s="15"/>
      <c r="B44" s="190" t="s">
        <v>149</v>
      </c>
      <c r="C44" s="191"/>
      <c r="D44" s="19">
        <f>D43*0.225</f>
        <v>6075</v>
      </c>
      <c r="E44" s="16">
        <f>E43*0.225</f>
        <v>3645</v>
      </c>
      <c r="F44" s="147">
        <f t="shared" si="58"/>
        <v>0.6</v>
      </c>
      <c r="G44" s="16"/>
      <c r="H44" s="147">
        <f t="shared" si="59"/>
        <v>0</v>
      </c>
      <c r="I44" s="16">
        <f>I43*0.225</f>
        <v>2430</v>
      </c>
      <c r="J44" s="148">
        <f t="shared" si="60"/>
        <v>0.4</v>
      </c>
      <c r="K44" s="16"/>
      <c r="L44" s="30">
        <f t="shared" si="61"/>
        <v>0</v>
      </c>
      <c r="M44" s="17"/>
      <c r="N44" s="51">
        <f t="shared" si="62"/>
        <v>0</v>
      </c>
      <c r="O44" s="78">
        <f t="shared" si="63"/>
        <v>6075</v>
      </c>
      <c r="P44" s="49">
        <f t="shared" si="64"/>
        <v>1</v>
      </c>
      <c r="Q44" s="78">
        <f t="shared" si="65"/>
        <v>6075</v>
      </c>
      <c r="R44" s="49">
        <f t="shared" si="66"/>
        <v>1</v>
      </c>
    </row>
    <row r="45" spans="1:18" ht="15" customHeight="1" x14ac:dyDescent="0.25">
      <c r="A45" s="149" t="s">
        <v>100</v>
      </c>
      <c r="B45" s="190" t="s">
        <v>161</v>
      </c>
      <c r="C45" s="191"/>
      <c r="D45" s="19">
        <v>750</v>
      </c>
      <c r="E45" s="16">
        <v>125</v>
      </c>
      <c r="F45" s="30">
        <f t="shared" si="58"/>
        <v>0.16666666666666666</v>
      </c>
      <c r="G45" s="16">
        <v>500</v>
      </c>
      <c r="H45" s="147">
        <f t="shared" si="59"/>
        <v>0.66666666666666663</v>
      </c>
      <c r="I45" s="16">
        <v>125</v>
      </c>
      <c r="J45" s="68">
        <f t="shared" si="60"/>
        <v>0.16666666666666666</v>
      </c>
      <c r="K45" s="16"/>
      <c r="L45" s="30">
        <f t="shared" si="61"/>
        <v>0</v>
      </c>
      <c r="M45" s="17"/>
      <c r="N45" s="51">
        <f t="shared" si="62"/>
        <v>0</v>
      </c>
      <c r="O45" s="78">
        <f>E45+G45+I45+K45+M45</f>
        <v>750</v>
      </c>
      <c r="P45" s="49">
        <f>O45/D45</f>
        <v>1</v>
      </c>
      <c r="Q45" s="78">
        <f>E45+G45+I45+K45</f>
        <v>750</v>
      </c>
      <c r="R45" s="49">
        <f>Q45/O45</f>
        <v>1</v>
      </c>
    </row>
    <row r="46" spans="1:18" ht="15" customHeight="1" x14ac:dyDescent="0.25">
      <c r="A46" s="149" t="s">
        <v>98</v>
      </c>
      <c r="B46" s="190" t="s">
        <v>74</v>
      </c>
      <c r="C46" s="191"/>
      <c r="D46" s="19">
        <v>100</v>
      </c>
      <c r="E46" s="16"/>
      <c r="F46" s="30">
        <f t="shared" si="58"/>
        <v>0</v>
      </c>
      <c r="G46" s="16">
        <v>50</v>
      </c>
      <c r="H46" s="147">
        <f t="shared" si="59"/>
        <v>0.5</v>
      </c>
      <c r="I46" s="16">
        <v>50</v>
      </c>
      <c r="J46" s="68">
        <f t="shared" si="60"/>
        <v>0.5</v>
      </c>
      <c r="K46" s="16"/>
      <c r="L46" s="30">
        <f t="shared" si="61"/>
        <v>0</v>
      </c>
      <c r="M46" s="17"/>
      <c r="N46" s="51">
        <f t="shared" si="62"/>
        <v>0</v>
      </c>
      <c r="O46" s="78">
        <f t="shared" si="63"/>
        <v>100</v>
      </c>
      <c r="P46" s="49">
        <f t="shared" si="64"/>
        <v>1</v>
      </c>
      <c r="Q46" s="78">
        <f t="shared" si="65"/>
        <v>100</v>
      </c>
      <c r="R46" s="49">
        <f t="shared" si="66"/>
        <v>1</v>
      </c>
    </row>
    <row r="47" spans="1:18" s="151" customFormat="1" ht="15" customHeight="1" x14ac:dyDescent="0.25">
      <c r="A47" s="149"/>
      <c r="B47" s="190" t="s">
        <v>165</v>
      </c>
      <c r="C47" s="191"/>
      <c r="D47" s="19">
        <v>250</v>
      </c>
      <c r="E47" s="16"/>
      <c r="F47" s="30">
        <f t="shared" ref="F47:F48" si="67">E47/$O47</f>
        <v>0</v>
      </c>
      <c r="G47" s="16">
        <v>250</v>
      </c>
      <c r="H47" s="147">
        <f t="shared" ref="H47:H48" si="68">G47/$O47</f>
        <v>1</v>
      </c>
      <c r="I47" s="17"/>
      <c r="J47" s="68">
        <f t="shared" ref="J47:J48" si="69">I47/$O47</f>
        <v>0</v>
      </c>
      <c r="K47" s="16"/>
      <c r="L47" s="30">
        <f t="shared" ref="L47:L48" si="70">K47/$O47</f>
        <v>0</v>
      </c>
      <c r="M47" s="17"/>
      <c r="N47" s="51">
        <f t="shared" ref="N47:N48" si="71">M47/$O47</f>
        <v>0</v>
      </c>
      <c r="O47" s="78">
        <f t="shared" si="63"/>
        <v>250</v>
      </c>
      <c r="P47" s="49">
        <f t="shared" si="64"/>
        <v>1</v>
      </c>
      <c r="Q47" s="78">
        <f t="shared" si="65"/>
        <v>250</v>
      </c>
      <c r="R47" s="49">
        <f t="shared" si="66"/>
        <v>1</v>
      </c>
    </row>
    <row r="48" spans="1:18" s="151" customFormat="1" ht="15" customHeight="1" x14ac:dyDescent="0.25">
      <c r="A48" s="149"/>
      <c r="B48" s="190" t="s">
        <v>166</v>
      </c>
      <c r="C48" s="191"/>
      <c r="D48" s="19">
        <v>150</v>
      </c>
      <c r="E48" s="16"/>
      <c r="F48" s="30">
        <f t="shared" si="67"/>
        <v>0</v>
      </c>
      <c r="G48" s="16">
        <v>150</v>
      </c>
      <c r="H48" s="147">
        <f t="shared" si="68"/>
        <v>1</v>
      </c>
      <c r="I48" s="17"/>
      <c r="J48" s="68">
        <f t="shared" si="69"/>
        <v>0</v>
      </c>
      <c r="K48" s="16"/>
      <c r="L48" s="147">
        <f t="shared" si="70"/>
        <v>0</v>
      </c>
      <c r="M48" s="17"/>
      <c r="N48" s="51">
        <f t="shared" si="71"/>
        <v>0</v>
      </c>
      <c r="O48" s="78">
        <f t="shared" si="63"/>
        <v>150</v>
      </c>
      <c r="P48" s="49">
        <f t="shared" si="64"/>
        <v>1</v>
      </c>
      <c r="Q48" s="78">
        <f t="shared" si="65"/>
        <v>150</v>
      </c>
      <c r="R48" s="49">
        <f t="shared" si="66"/>
        <v>1</v>
      </c>
    </row>
    <row r="49" spans="1:18" ht="15" customHeight="1" x14ac:dyDescent="0.25">
      <c r="A49" s="149" t="s">
        <v>99</v>
      </c>
      <c r="B49" s="190" t="s">
        <v>169</v>
      </c>
      <c r="C49" s="191"/>
      <c r="D49" s="19">
        <f>62.5*12</f>
        <v>750</v>
      </c>
      <c r="E49" s="16"/>
      <c r="F49" s="30">
        <f t="shared" ref="F49:F57" si="72">E49/$O49</f>
        <v>0</v>
      </c>
      <c r="G49" s="16">
        <v>750</v>
      </c>
      <c r="H49" s="147">
        <f t="shared" ref="H49:H57" si="73">G49/$O49</f>
        <v>1</v>
      </c>
      <c r="I49" s="17"/>
      <c r="J49" s="68">
        <f t="shared" ref="J49:J57" si="74">I49/$O49</f>
        <v>0</v>
      </c>
      <c r="K49" s="16"/>
      <c r="L49" s="147">
        <f t="shared" ref="L49:L57" si="75">K49/$O49</f>
        <v>0</v>
      </c>
      <c r="M49" s="17"/>
      <c r="N49" s="51">
        <f t="shared" ref="N49:N57" si="76">M49/$O49</f>
        <v>0</v>
      </c>
      <c r="O49" s="78">
        <f t="shared" si="63"/>
        <v>750</v>
      </c>
      <c r="P49" s="49">
        <f t="shared" si="64"/>
        <v>1</v>
      </c>
      <c r="Q49" s="78">
        <f t="shared" si="65"/>
        <v>750</v>
      </c>
      <c r="R49" s="49">
        <f t="shared" si="66"/>
        <v>1</v>
      </c>
    </row>
    <row r="50" spans="1:18" ht="15" customHeight="1" x14ac:dyDescent="0.25">
      <c r="A50" s="192" t="s">
        <v>146</v>
      </c>
      <c r="B50" s="193"/>
      <c r="C50" s="194"/>
      <c r="D50" s="20">
        <f>SUM(D51:D52)</f>
        <v>13230</v>
      </c>
      <c r="E50" s="12">
        <f>SUM(E51:E52)</f>
        <v>6615</v>
      </c>
      <c r="F50" s="13">
        <f t="shared" si="72"/>
        <v>0.5</v>
      </c>
      <c r="G50" s="12">
        <f>SUM(G51:G52)</f>
        <v>0</v>
      </c>
      <c r="H50" s="100">
        <f t="shared" si="73"/>
        <v>0</v>
      </c>
      <c r="I50" s="25">
        <f>SUM(I51:I52)</f>
        <v>3969</v>
      </c>
      <c r="J50" s="26">
        <f t="shared" si="74"/>
        <v>0.3</v>
      </c>
      <c r="K50" s="12">
        <f>SUM(K51:K52)</f>
        <v>2646</v>
      </c>
      <c r="L50" s="100">
        <f t="shared" si="75"/>
        <v>0.2</v>
      </c>
      <c r="M50" s="27">
        <f>SUM(M51:M52)</f>
        <v>0</v>
      </c>
      <c r="N50" s="28">
        <f t="shared" si="76"/>
        <v>0</v>
      </c>
      <c r="O50" s="77">
        <f>SUM(O51:O52)</f>
        <v>13230</v>
      </c>
      <c r="P50" s="48">
        <f>O50/D50</f>
        <v>1</v>
      </c>
      <c r="Q50" s="77">
        <f>SUM(Q51:Q52)</f>
        <v>13230</v>
      </c>
      <c r="R50" s="79">
        <f>Q50/O50</f>
        <v>1</v>
      </c>
    </row>
    <row r="51" spans="1:18" ht="30" customHeight="1" x14ac:dyDescent="0.25">
      <c r="A51" s="15" t="s">
        <v>154</v>
      </c>
      <c r="B51" s="190" t="s">
        <v>157</v>
      </c>
      <c r="C51" s="191"/>
      <c r="D51" s="19">
        <f>90000*0.12</f>
        <v>10800</v>
      </c>
      <c r="E51" s="16">
        <f>$D51*0.5</f>
        <v>5400</v>
      </c>
      <c r="F51" s="30">
        <f t="shared" si="72"/>
        <v>0.5</v>
      </c>
      <c r="G51" s="16"/>
      <c r="H51" s="147">
        <f t="shared" si="73"/>
        <v>0</v>
      </c>
      <c r="I51" s="16">
        <f>$D51*0.3</f>
        <v>3240</v>
      </c>
      <c r="J51" s="68">
        <f t="shared" si="74"/>
        <v>0.3</v>
      </c>
      <c r="K51" s="16">
        <f>$D51*0.2</f>
        <v>2160</v>
      </c>
      <c r="L51" s="147">
        <f t="shared" si="75"/>
        <v>0.2</v>
      </c>
      <c r="M51" s="17"/>
      <c r="N51" s="51">
        <f t="shared" si="76"/>
        <v>0</v>
      </c>
      <c r="O51" s="78">
        <f>E51+G51+I51+K51+M51</f>
        <v>10800</v>
      </c>
      <c r="P51" s="49">
        <f>O51/D51</f>
        <v>1</v>
      </c>
      <c r="Q51" s="78">
        <f>E51+G51+I51+K51</f>
        <v>10800</v>
      </c>
      <c r="R51" s="49">
        <f>Q51/O51</f>
        <v>1</v>
      </c>
    </row>
    <row r="52" spans="1:18" ht="15" customHeight="1" x14ac:dyDescent="0.25">
      <c r="A52" s="15"/>
      <c r="B52" s="190" t="s">
        <v>149</v>
      </c>
      <c r="C52" s="191"/>
      <c r="D52" s="19">
        <f>D51*0.225</f>
        <v>2430</v>
      </c>
      <c r="E52" s="16">
        <f>E51*0.225</f>
        <v>1215</v>
      </c>
      <c r="F52" s="30">
        <f t="shared" si="72"/>
        <v>0.5</v>
      </c>
      <c r="G52" s="16"/>
      <c r="H52" s="147">
        <f t="shared" si="73"/>
        <v>0</v>
      </c>
      <c r="I52" s="16">
        <f>I51*0.225</f>
        <v>729</v>
      </c>
      <c r="J52" s="68">
        <f t="shared" si="74"/>
        <v>0.3</v>
      </c>
      <c r="K52" s="16">
        <f>K51*0.225</f>
        <v>486</v>
      </c>
      <c r="L52" s="147">
        <f t="shared" si="75"/>
        <v>0.2</v>
      </c>
      <c r="M52" s="17"/>
      <c r="N52" s="51">
        <f t="shared" si="76"/>
        <v>0</v>
      </c>
      <c r="O52" s="78">
        <f t="shared" ref="O52" si="77">E52+G52+I52+K52+M52</f>
        <v>2430</v>
      </c>
      <c r="P52" s="49">
        <f t="shared" ref="P52" si="78">O52/D52</f>
        <v>1</v>
      </c>
      <c r="Q52" s="78">
        <f t="shared" ref="Q52" si="79">E52+G52+I52+K52</f>
        <v>2430</v>
      </c>
      <c r="R52" s="49">
        <f t="shared" ref="R52" si="80">Q52/O52</f>
        <v>1</v>
      </c>
    </row>
    <row r="53" spans="1:18" ht="15" customHeight="1" x14ac:dyDescent="0.25">
      <c r="A53" s="192" t="s">
        <v>147</v>
      </c>
      <c r="B53" s="193"/>
      <c r="C53" s="194"/>
      <c r="D53" s="20">
        <f>SUM(D54:D56)</f>
        <v>9320</v>
      </c>
      <c r="E53" s="12">
        <f>SUM(E54:E56)</f>
        <v>9320</v>
      </c>
      <c r="F53" s="13">
        <f t="shared" si="72"/>
        <v>1</v>
      </c>
      <c r="G53" s="12">
        <f>SUM(G54:G56)</f>
        <v>0</v>
      </c>
      <c r="H53" s="100">
        <f t="shared" si="73"/>
        <v>0</v>
      </c>
      <c r="I53" s="139">
        <f>SUM(I54:I56)</f>
        <v>0</v>
      </c>
      <c r="J53" s="140">
        <f t="shared" si="74"/>
        <v>0</v>
      </c>
      <c r="K53" s="135">
        <f>SUM(K54:K56)</f>
        <v>0</v>
      </c>
      <c r="L53" s="162">
        <f t="shared" si="75"/>
        <v>0</v>
      </c>
      <c r="M53" s="27">
        <f>SUM(M54:M56)</f>
        <v>0</v>
      </c>
      <c r="N53" s="28">
        <f t="shared" si="76"/>
        <v>0</v>
      </c>
      <c r="O53" s="77">
        <f>SUM(O54:O56)</f>
        <v>9320</v>
      </c>
      <c r="P53" s="48">
        <f>O53/D53</f>
        <v>1</v>
      </c>
      <c r="Q53" s="77">
        <f>SUM(Q54:Q56)</f>
        <v>9320</v>
      </c>
      <c r="R53" s="79">
        <f>Q53/O53</f>
        <v>1</v>
      </c>
    </row>
    <row r="54" spans="1:18" ht="30" customHeight="1" x14ac:dyDescent="0.25">
      <c r="A54" s="15" t="s">
        <v>154</v>
      </c>
      <c r="B54" s="190" t="s">
        <v>158</v>
      </c>
      <c r="C54" s="191"/>
      <c r="D54" s="19">
        <f>90000*0.08</f>
        <v>7200</v>
      </c>
      <c r="E54" s="16">
        <f>D54</f>
        <v>7200</v>
      </c>
      <c r="F54" s="30">
        <f t="shared" si="72"/>
        <v>1</v>
      </c>
      <c r="G54" s="16"/>
      <c r="H54" s="147">
        <f t="shared" si="73"/>
        <v>0</v>
      </c>
      <c r="I54" s="141"/>
      <c r="J54" s="142">
        <f t="shared" si="74"/>
        <v>0</v>
      </c>
      <c r="K54" s="137"/>
      <c r="L54" s="163">
        <f t="shared" si="75"/>
        <v>0</v>
      </c>
      <c r="M54" s="17"/>
      <c r="N54" s="51">
        <f t="shared" si="76"/>
        <v>0</v>
      </c>
      <c r="O54" s="78">
        <f>E54+G54+I54+K54+M54</f>
        <v>7200</v>
      </c>
      <c r="P54" s="49">
        <f>O54/D54</f>
        <v>1</v>
      </c>
      <c r="Q54" s="78">
        <f>E54+G54+I54+K54</f>
        <v>7200</v>
      </c>
      <c r="R54" s="49">
        <f>Q54/O54</f>
        <v>1</v>
      </c>
    </row>
    <row r="55" spans="1:18" ht="15" customHeight="1" x14ac:dyDescent="0.25">
      <c r="A55" s="15"/>
      <c r="B55" s="190" t="s">
        <v>149</v>
      </c>
      <c r="C55" s="191"/>
      <c r="D55" s="19">
        <f>D54*0.225</f>
        <v>1620</v>
      </c>
      <c r="E55" s="16">
        <f>E54*0.225</f>
        <v>1620</v>
      </c>
      <c r="F55" s="30">
        <f t="shared" si="72"/>
        <v>1</v>
      </c>
      <c r="G55" s="16"/>
      <c r="H55" s="147">
        <f t="shared" si="73"/>
        <v>0</v>
      </c>
      <c r="I55" s="141"/>
      <c r="J55" s="142">
        <f t="shared" si="74"/>
        <v>0</v>
      </c>
      <c r="K55" s="137"/>
      <c r="L55" s="163">
        <f t="shared" si="75"/>
        <v>0</v>
      </c>
      <c r="M55" s="17"/>
      <c r="N55" s="51">
        <f t="shared" si="76"/>
        <v>0</v>
      </c>
      <c r="O55" s="78">
        <f t="shared" ref="O55:O56" si="81">E55+G55+I55+K55+M55</f>
        <v>1620</v>
      </c>
      <c r="P55" s="49">
        <f t="shared" ref="P55:P57" si="82">O55/D55</f>
        <v>1</v>
      </c>
      <c r="Q55" s="78">
        <f t="shared" ref="Q55:Q56" si="83">E55+G55+I55+K55</f>
        <v>1620</v>
      </c>
      <c r="R55" s="49">
        <f t="shared" ref="R55:R57" si="84">Q55/O55</f>
        <v>1</v>
      </c>
    </row>
    <row r="56" spans="1:18" ht="15" customHeight="1" x14ac:dyDescent="0.25">
      <c r="A56" s="15" t="s">
        <v>98</v>
      </c>
      <c r="B56" s="195" t="s">
        <v>171</v>
      </c>
      <c r="C56" s="191"/>
      <c r="D56" s="19">
        <f>50*10</f>
        <v>500</v>
      </c>
      <c r="E56" s="16">
        <v>500</v>
      </c>
      <c r="F56" s="30">
        <f t="shared" si="72"/>
        <v>1</v>
      </c>
      <c r="G56" s="16"/>
      <c r="H56" s="147">
        <f t="shared" si="73"/>
        <v>0</v>
      </c>
      <c r="I56" s="141"/>
      <c r="J56" s="142">
        <f t="shared" si="74"/>
        <v>0</v>
      </c>
      <c r="K56" s="137"/>
      <c r="L56" s="163">
        <f t="shared" si="75"/>
        <v>0</v>
      </c>
      <c r="M56" s="17"/>
      <c r="N56" s="51">
        <f t="shared" si="76"/>
        <v>0</v>
      </c>
      <c r="O56" s="78">
        <f t="shared" si="81"/>
        <v>500</v>
      </c>
      <c r="P56" s="49">
        <f t="shared" si="82"/>
        <v>1</v>
      </c>
      <c r="Q56" s="78">
        <f t="shared" si="83"/>
        <v>500</v>
      </c>
      <c r="R56" s="49">
        <f t="shared" si="84"/>
        <v>1</v>
      </c>
    </row>
    <row r="57" spans="1:18" ht="15" customHeight="1" thickBot="1" x14ac:dyDescent="0.3">
      <c r="A57" s="196" t="s">
        <v>3</v>
      </c>
      <c r="B57" s="197"/>
      <c r="C57" s="198"/>
      <c r="D57" s="85">
        <f>D12+D21+D31+D34+D40+D50+D53</f>
        <v>373260</v>
      </c>
      <c r="E57" s="86">
        <f>E12+E21+E31+E34+E40+E50+E53</f>
        <v>238516.78</v>
      </c>
      <c r="F57" s="87">
        <f t="shared" si="72"/>
        <v>0.63900975191555487</v>
      </c>
      <c r="G57" s="90">
        <f>G12+G21+G31+G34+G40+G50+G53</f>
        <v>27875.86</v>
      </c>
      <c r="H57" s="153">
        <f t="shared" si="73"/>
        <v>7.4682151851256498E-2</v>
      </c>
      <c r="I57" s="92">
        <f>I12+I21+I31+I34+I40+I50+I53</f>
        <v>68683</v>
      </c>
      <c r="J57" s="91">
        <f t="shared" si="74"/>
        <v>0.18400846594866849</v>
      </c>
      <c r="K57" s="93">
        <f>K12+K21+K31+K34+K40+K50+K53</f>
        <v>19358.5</v>
      </c>
      <c r="L57" s="94">
        <f t="shared" si="75"/>
        <v>5.1863312436371427E-2</v>
      </c>
      <c r="M57" s="95">
        <f>M12+M21+M31+M34+M40+M50+M53</f>
        <v>18825.86</v>
      </c>
      <c r="N57" s="96">
        <f t="shared" si="76"/>
        <v>5.0436317848148747E-2</v>
      </c>
      <c r="O57" s="97">
        <f>O12+O21+O31+O34+O40+O50+O53</f>
        <v>373260</v>
      </c>
      <c r="P57" s="98">
        <f t="shared" si="82"/>
        <v>1</v>
      </c>
      <c r="Q57" s="99">
        <f>Q12+Q21+Q31+Q34+Q40+Q50+Q53</f>
        <v>354434.14</v>
      </c>
      <c r="R57" s="98">
        <f t="shared" si="84"/>
        <v>0.94956368215185127</v>
      </c>
    </row>
    <row r="58" spans="1:18" ht="55.8" thickBot="1" x14ac:dyDescent="0.3">
      <c r="A58" s="207" t="s">
        <v>34</v>
      </c>
      <c r="B58" s="208"/>
      <c r="C58" s="208"/>
      <c r="D58" s="43" t="s">
        <v>17</v>
      </c>
      <c r="E58" s="2" t="s">
        <v>10</v>
      </c>
      <c r="F58" s="3" t="s">
        <v>5</v>
      </c>
      <c r="G58" s="41" t="s">
        <v>12</v>
      </c>
      <c r="H58" s="154" t="s">
        <v>6</v>
      </c>
      <c r="I58" s="42" t="s">
        <v>15</v>
      </c>
      <c r="J58" s="157" t="s">
        <v>9</v>
      </c>
      <c r="K58" s="70" t="s">
        <v>114</v>
      </c>
      <c r="L58" s="71" t="s">
        <v>115</v>
      </c>
      <c r="M58" s="29" t="s">
        <v>22</v>
      </c>
      <c r="N58" s="50" t="s">
        <v>23</v>
      </c>
      <c r="O58" s="74" t="s">
        <v>18</v>
      </c>
      <c r="P58" s="76" t="s">
        <v>19</v>
      </c>
      <c r="Q58" s="81" t="s">
        <v>35</v>
      </c>
      <c r="R58" s="75" t="s">
        <v>36</v>
      </c>
    </row>
    <row r="59" spans="1:18" ht="15" customHeight="1" x14ac:dyDescent="0.25">
      <c r="A59" s="209" t="s">
        <v>89</v>
      </c>
      <c r="B59" s="210"/>
      <c r="C59" s="211"/>
      <c r="D59" s="20">
        <f>SUM(D60:D63)</f>
        <v>263600</v>
      </c>
      <c r="E59" s="12">
        <f>SUM(E60:E63)</f>
        <v>167168.79999999999</v>
      </c>
      <c r="F59" s="13">
        <f t="shared" ref="F59" si="85">E59/$O59</f>
        <v>0.63417602427921094</v>
      </c>
      <c r="G59" s="12">
        <f>SUM(G60:G63)</f>
        <v>15245.6</v>
      </c>
      <c r="H59" s="100">
        <f t="shared" ref="H59" si="86">G59/$O59</f>
        <v>5.7836115326251901E-2</v>
      </c>
      <c r="I59" s="160">
        <f>SUM(I60:I63)</f>
        <v>52440</v>
      </c>
      <c r="J59" s="104">
        <f t="shared" ref="J59" si="87">I59/$O59</f>
        <v>0.19893778452200303</v>
      </c>
      <c r="K59" s="12">
        <f>SUM(K60:K63)</f>
        <v>13500</v>
      </c>
      <c r="L59" s="100">
        <f t="shared" ref="L59" si="88">K59/$O59</f>
        <v>5.1213960546282244E-2</v>
      </c>
      <c r="M59" s="27">
        <f>SUM(M60:M63)</f>
        <v>15245.6</v>
      </c>
      <c r="N59" s="28">
        <f t="shared" ref="N59" si="89">M59/$O59</f>
        <v>5.7836115326251901E-2</v>
      </c>
      <c r="O59" s="77">
        <f>SUM(O60:O63)</f>
        <v>263600</v>
      </c>
      <c r="P59" s="48">
        <f t="shared" ref="P59:P63" si="90">O59/D59</f>
        <v>1</v>
      </c>
      <c r="Q59" s="77">
        <f>SUM(Q60:Q63)</f>
        <v>248354.4</v>
      </c>
      <c r="R59" s="79">
        <f t="shared" ref="R59:R63" si="91">Q59/O59</f>
        <v>0.94216388467374812</v>
      </c>
    </row>
    <row r="60" spans="1:18" ht="15" customHeight="1" x14ac:dyDescent="0.25">
      <c r="A60" s="15" t="s">
        <v>148</v>
      </c>
      <c r="B60" s="190" t="s">
        <v>209</v>
      </c>
      <c r="C60" s="191"/>
      <c r="D60" s="19">
        <f>D13</f>
        <v>100000</v>
      </c>
      <c r="E60" s="16">
        <f>E13</f>
        <v>100000</v>
      </c>
      <c r="F60" s="30">
        <f t="shared" ref="F60:H60" si="92">E60/$O60</f>
        <v>1</v>
      </c>
      <c r="G60" s="16">
        <f>G13</f>
        <v>0</v>
      </c>
      <c r="H60" s="147">
        <f t="shared" si="92"/>
        <v>0</v>
      </c>
      <c r="I60" s="16">
        <f>I13</f>
        <v>0</v>
      </c>
      <c r="J60" s="148">
        <f t="shared" ref="J60" si="93">I60/$O60</f>
        <v>0</v>
      </c>
      <c r="K60" s="16">
        <f>K13</f>
        <v>0</v>
      </c>
      <c r="L60" s="147">
        <f t="shared" ref="L60" si="94">K60/$O60</f>
        <v>0</v>
      </c>
      <c r="M60" s="17">
        <f>M13</f>
        <v>0</v>
      </c>
      <c r="N60" s="51">
        <f t="shared" ref="N60" si="95">M60/$O60</f>
        <v>0</v>
      </c>
      <c r="O60" s="78">
        <f t="shared" ref="O60:O63" si="96">E60+G60+I60+K60+M60</f>
        <v>100000</v>
      </c>
      <c r="P60" s="49">
        <f t="shared" si="90"/>
        <v>1</v>
      </c>
      <c r="Q60" s="78">
        <f t="shared" ref="Q60:Q63" si="97">E60+G60+I60+K60</f>
        <v>100000</v>
      </c>
      <c r="R60" s="49">
        <f t="shared" si="91"/>
        <v>1</v>
      </c>
    </row>
    <row r="61" spans="1:18" ht="15" customHeight="1" x14ac:dyDescent="0.25">
      <c r="A61" s="15" t="s">
        <v>153</v>
      </c>
      <c r="B61" s="190" t="s">
        <v>178</v>
      </c>
      <c r="C61" s="191"/>
      <c r="D61" s="19">
        <f>D22+D35</f>
        <v>41600</v>
      </c>
      <c r="E61" s="16">
        <f>E22+E35</f>
        <v>19468.8</v>
      </c>
      <c r="F61" s="30">
        <f t="shared" ref="F61:H61" si="98">E61/$O61</f>
        <v>0.46800000000000008</v>
      </c>
      <c r="G61" s="16">
        <f>G22+G35</f>
        <v>2745.6</v>
      </c>
      <c r="H61" s="147">
        <f t="shared" si="98"/>
        <v>6.6000000000000003E-2</v>
      </c>
      <c r="I61" s="16">
        <f>I22+I35</f>
        <v>16640</v>
      </c>
      <c r="J61" s="148">
        <f t="shared" ref="J61" si="99">I61/$O61</f>
        <v>0.40000000000000008</v>
      </c>
      <c r="K61" s="16">
        <f>K22+K35</f>
        <v>0</v>
      </c>
      <c r="L61" s="147">
        <f t="shared" ref="L61" si="100">K61/$O61</f>
        <v>0</v>
      </c>
      <c r="M61" s="17">
        <f>M22+M35</f>
        <v>2745.6</v>
      </c>
      <c r="N61" s="51">
        <f t="shared" ref="N61" si="101">M61/$O61</f>
        <v>6.6000000000000003E-2</v>
      </c>
      <c r="O61" s="78">
        <f t="shared" si="96"/>
        <v>41599.999999999993</v>
      </c>
      <c r="P61" s="49">
        <f t="shared" si="90"/>
        <v>0.99999999999999978</v>
      </c>
      <c r="Q61" s="78">
        <f t="shared" si="97"/>
        <v>38854.399999999994</v>
      </c>
      <c r="R61" s="49">
        <f t="shared" si="91"/>
        <v>0.93400000000000005</v>
      </c>
    </row>
    <row r="62" spans="1:18" ht="15" customHeight="1" x14ac:dyDescent="0.25">
      <c r="A62" s="15" t="s">
        <v>154</v>
      </c>
      <c r="B62" s="190" t="s">
        <v>179</v>
      </c>
      <c r="C62" s="191"/>
      <c r="D62" s="19">
        <f>D24+D43</f>
        <v>72000</v>
      </c>
      <c r="E62" s="16">
        <f>E24+E43</f>
        <v>47700</v>
      </c>
      <c r="F62" s="30">
        <f t="shared" ref="F62:H62" si="102">E62/$O62</f>
        <v>0.66249999999999998</v>
      </c>
      <c r="G62" s="16">
        <f>G24+G43</f>
        <v>0</v>
      </c>
      <c r="H62" s="147">
        <f t="shared" si="102"/>
        <v>0</v>
      </c>
      <c r="I62" s="16">
        <f>I24+I43</f>
        <v>10800</v>
      </c>
      <c r="J62" s="148">
        <f t="shared" ref="J62" si="103">I62/$O62</f>
        <v>0.15</v>
      </c>
      <c r="K62" s="16">
        <f>K24+K43</f>
        <v>13500</v>
      </c>
      <c r="L62" s="147">
        <f t="shared" ref="L62" si="104">K62/$O62</f>
        <v>0.1875</v>
      </c>
      <c r="M62" s="17">
        <f>M24+M43</f>
        <v>0</v>
      </c>
      <c r="N62" s="51">
        <f t="shared" ref="N62" si="105">M62/$O62</f>
        <v>0</v>
      </c>
      <c r="O62" s="78">
        <f t="shared" si="96"/>
        <v>72000</v>
      </c>
      <c r="P62" s="49">
        <f t="shared" si="90"/>
        <v>1</v>
      </c>
      <c r="Q62" s="78">
        <f t="shared" si="97"/>
        <v>72000</v>
      </c>
      <c r="R62" s="49">
        <f t="shared" si="91"/>
        <v>1</v>
      </c>
    </row>
    <row r="63" spans="1:18" ht="15" customHeight="1" x14ac:dyDescent="0.25">
      <c r="A63" s="15" t="s">
        <v>151</v>
      </c>
      <c r="B63" s="190" t="s">
        <v>180</v>
      </c>
      <c r="C63" s="191"/>
      <c r="D63" s="19">
        <f>D41</f>
        <v>50000</v>
      </c>
      <c r="E63" s="16">
        <f>E41</f>
        <v>0</v>
      </c>
      <c r="F63" s="30">
        <f t="shared" ref="F63:H63" si="106">E63/$O63</f>
        <v>0</v>
      </c>
      <c r="G63" s="16">
        <f>G41</f>
        <v>12500</v>
      </c>
      <c r="H63" s="147">
        <f t="shared" si="106"/>
        <v>0.25</v>
      </c>
      <c r="I63" s="16">
        <f>I41</f>
        <v>25000</v>
      </c>
      <c r="J63" s="148">
        <f t="shared" ref="J63" si="107">I63/$O63</f>
        <v>0.5</v>
      </c>
      <c r="K63" s="16">
        <f>K41</f>
        <v>0</v>
      </c>
      <c r="L63" s="147">
        <f t="shared" ref="L63" si="108">K63/$O63</f>
        <v>0</v>
      </c>
      <c r="M63" s="17">
        <f>M41</f>
        <v>12500</v>
      </c>
      <c r="N63" s="51">
        <f t="shared" ref="N63" si="109">M63/$O63</f>
        <v>0.25</v>
      </c>
      <c r="O63" s="78">
        <f t="shared" si="96"/>
        <v>50000</v>
      </c>
      <c r="P63" s="49">
        <f t="shared" si="90"/>
        <v>1</v>
      </c>
      <c r="Q63" s="78">
        <f t="shared" si="97"/>
        <v>37500</v>
      </c>
      <c r="R63" s="49">
        <f t="shared" si="91"/>
        <v>0.75</v>
      </c>
    </row>
    <row r="64" spans="1:18" ht="15" customHeight="1" x14ac:dyDescent="0.25">
      <c r="A64" s="202" t="s">
        <v>90</v>
      </c>
      <c r="B64" s="203"/>
      <c r="C64" s="204"/>
      <c r="D64" s="20">
        <f t="shared" ref="D64:E64" si="110">SUM(D65:D68)</f>
        <v>59310</v>
      </c>
      <c r="E64" s="12">
        <f t="shared" si="110"/>
        <v>37612.979999999996</v>
      </c>
      <c r="F64" s="13">
        <f t="shared" ref="F64:H64" si="111">E64/$O64</f>
        <v>0.63417602427921083</v>
      </c>
      <c r="G64" s="12">
        <f t="shared" ref="G64" si="112">SUM(G65:G68)</f>
        <v>3430.26</v>
      </c>
      <c r="H64" s="100">
        <f t="shared" si="111"/>
        <v>5.7836115326251901E-2</v>
      </c>
      <c r="I64" s="160">
        <f t="shared" ref="I64" si="113">SUM(I65:I68)</f>
        <v>11799</v>
      </c>
      <c r="J64" s="104">
        <f t="shared" ref="J64" si="114">I64/$O64</f>
        <v>0.19893778452200303</v>
      </c>
      <c r="K64" s="12">
        <f t="shared" ref="K64" si="115">SUM(K65:K68)</f>
        <v>3037.5</v>
      </c>
      <c r="L64" s="100">
        <f t="shared" ref="L64" si="116">K64/$O64</f>
        <v>5.1213960546282244E-2</v>
      </c>
      <c r="M64" s="27">
        <f t="shared" ref="M64" si="117">SUM(M65:M68)</f>
        <v>3430.26</v>
      </c>
      <c r="N64" s="28">
        <f t="shared" ref="N64" si="118">M64/$O64</f>
        <v>5.7836115326251901E-2</v>
      </c>
      <c r="O64" s="77">
        <f>SUM(O65:O68)</f>
        <v>59310</v>
      </c>
      <c r="P64" s="48">
        <f t="shared" ref="P64:P68" si="119">O64/D64</f>
        <v>1</v>
      </c>
      <c r="Q64" s="77">
        <f>SUM(Q65:Q68)</f>
        <v>55879.74</v>
      </c>
      <c r="R64" s="79">
        <f t="shared" ref="R64:R68" si="120">Q64/O64</f>
        <v>0.94216388467374812</v>
      </c>
    </row>
    <row r="65" spans="1:18" ht="15" customHeight="1" x14ac:dyDescent="0.25">
      <c r="A65" s="15" t="s">
        <v>148</v>
      </c>
      <c r="B65" s="190" t="s">
        <v>149</v>
      </c>
      <c r="C65" s="191"/>
      <c r="D65" s="19">
        <f>D14</f>
        <v>22500</v>
      </c>
      <c r="E65" s="16">
        <f>E14</f>
        <v>22500</v>
      </c>
      <c r="F65" s="30">
        <f t="shared" ref="F65:H65" si="121">E65/$O65</f>
        <v>1</v>
      </c>
      <c r="G65" s="16">
        <f>G14</f>
        <v>0</v>
      </c>
      <c r="H65" s="147">
        <f t="shared" si="121"/>
        <v>0</v>
      </c>
      <c r="I65" s="16">
        <f>I14</f>
        <v>0</v>
      </c>
      <c r="J65" s="148">
        <f t="shared" ref="J65" si="122">I65/$O65</f>
        <v>0</v>
      </c>
      <c r="K65" s="16">
        <f>K14</f>
        <v>0</v>
      </c>
      <c r="L65" s="147">
        <f t="shared" ref="L65" si="123">K65/$O65</f>
        <v>0</v>
      </c>
      <c r="M65" s="17">
        <f>M14</f>
        <v>0</v>
      </c>
      <c r="N65" s="51">
        <f t="shared" ref="N65" si="124">M65/$O65</f>
        <v>0</v>
      </c>
      <c r="O65" s="78">
        <f t="shared" ref="O65:O68" si="125">E65+G65+I65+K65+M65</f>
        <v>22500</v>
      </c>
      <c r="P65" s="49">
        <f t="shared" si="119"/>
        <v>1</v>
      </c>
      <c r="Q65" s="78">
        <f t="shared" ref="Q65:Q68" si="126">E65+G65+I65+K65</f>
        <v>22500</v>
      </c>
      <c r="R65" s="49">
        <f t="shared" si="120"/>
        <v>1</v>
      </c>
    </row>
    <row r="66" spans="1:18" ht="15" customHeight="1" x14ac:dyDescent="0.25">
      <c r="A66" s="15" t="s">
        <v>153</v>
      </c>
      <c r="B66" s="190" t="s">
        <v>149</v>
      </c>
      <c r="C66" s="191"/>
      <c r="D66" s="19">
        <f>D23+D36</f>
        <v>9360</v>
      </c>
      <c r="E66" s="16">
        <f>E23+E36</f>
        <v>4380.4799999999996</v>
      </c>
      <c r="F66" s="147">
        <f t="shared" ref="F66:H66" si="127">E66/$O66</f>
        <v>0.46799999999999997</v>
      </c>
      <c r="G66" s="16">
        <f>G23+G36</f>
        <v>617.76</v>
      </c>
      <c r="H66" s="147">
        <f t="shared" si="127"/>
        <v>6.6000000000000003E-2</v>
      </c>
      <c r="I66" s="16">
        <f>I23+I36</f>
        <v>3744</v>
      </c>
      <c r="J66" s="148">
        <f t="shared" ref="J66" si="128">I66/$O66</f>
        <v>0.4</v>
      </c>
      <c r="K66" s="16">
        <f>K23+K36</f>
        <v>0</v>
      </c>
      <c r="L66" s="147">
        <f t="shared" ref="L66" si="129">K66/$O66</f>
        <v>0</v>
      </c>
      <c r="M66" s="17">
        <f>M23+M36</f>
        <v>617.76</v>
      </c>
      <c r="N66" s="51">
        <f t="shared" ref="N66" si="130">M66/$O66</f>
        <v>6.6000000000000003E-2</v>
      </c>
      <c r="O66" s="78">
        <f t="shared" si="125"/>
        <v>9360</v>
      </c>
      <c r="P66" s="49">
        <f t="shared" si="119"/>
        <v>1</v>
      </c>
      <c r="Q66" s="78">
        <f t="shared" si="126"/>
        <v>8742.24</v>
      </c>
      <c r="R66" s="49">
        <f t="shared" si="120"/>
        <v>0.93399999999999994</v>
      </c>
    </row>
    <row r="67" spans="1:18" ht="15" customHeight="1" x14ac:dyDescent="0.25">
      <c r="A67" s="15" t="s">
        <v>154</v>
      </c>
      <c r="B67" s="190" t="s">
        <v>149</v>
      </c>
      <c r="C67" s="191"/>
      <c r="D67" s="19">
        <f>D25+D44</f>
        <v>16200</v>
      </c>
      <c r="E67" s="16">
        <f>E25+E44</f>
        <v>10732.5</v>
      </c>
      <c r="F67" s="147">
        <f t="shared" ref="F67:H67" si="131">E67/$O67</f>
        <v>0.66249999999999998</v>
      </c>
      <c r="G67" s="16">
        <f>G25+G44</f>
        <v>0</v>
      </c>
      <c r="H67" s="147">
        <f t="shared" si="131"/>
        <v>0</v>
      </c>
      <c r="I67" s="16">
        <f>I25+I44</f>
        <v>2430</v>
      </c>
      <c r="J67" s="148">
        <f t="shared" ref="J67" si="132">I67/$O67</f>
        <v>0.15</v>
      </c>
      <c r="K67" s="16">
        <f>K25+K44</f>
        <v>3037.5</v>
      </c>
      <c r="L67" s="147">
        <f t="shared" ref="L67" si="133">K67/$O67</f>
        <v>0.1875</v>
      </c>
      <c r="M67" s="17">
        <f>M25+M44</f>
        <v>0</v>
      </c>
      <c r="N67" s="51">
        <f t="shared" ref="N67" si="134">M67/$O67</f>
        <v>0</v>
      </c>
      <c r="O67" s="78">
        <f t="shared" si="125"/>
        <v>16200</v>
      </c>
      <c r="P67" s="49">
        <f t="shared" si="119"/>
        <v>1</v>
      </c>
      <c r="Q67" s="78">
        <f t="shared" si="126"/>
        <v>16200</v>
      </c>
      <c r="R67" s="49">
        <f t="shared" si="120"/>
        <v>1</v>
      </c>
    </row>
    <row r="68" spans="1:18" ht="15" customHeight="1" x14ac:dyDescent="0.25">
      <c r="A68" s="15" t="s">
        <v>151</v>
      </c>
      <c r="B68" s="190" t="s">
        <v>149</v>
      </c>
      <c r="C68" s="191"/>
      <c r="D68" s="19">
        <f>D42</f>
        <v>11250</v>
      </c>
      <c r="E68" s="16">
        <f>E42</f>
        <v>0</v>
      </c>
      <c r="F68" s="147">
        <f t="shared" ref="F68:H68" si="135">E68/$O68</f>
        <v>0</v>
      </c>
      <c r="G68" s="16">
        <f>G42</f>
        <v>2812.5</v>
      </c>
      <c r="H68" s="147">
        <f t="shared" si="135"/>
        <v>0.25</v>
      </c>
      <c r="I68" s="16">
        <f>I42</f>
        <v>5625</v>
      </c>
      <c r="J68" s="148">
        <f t="shared" ref="J68" si="136">I68/$O68</f>
        <v>0.5</v>
      </c>
      <c r="K68" s="16">
        <f>K42</f>
        <v>0</v>
      </c>
      <c r="L68" s="147">
        <f t="shared" ref="L68" si="137">K68/$O68</f>
        <v>0</v>
      </c>
      <c r="M68" s="17">
        <f>M42</f>
        <v>2812.5</v>
      </c>
      <c r="N68" s="51">
        <f t="shared" ref="N68" si="138">M68/$O68</f>
        <v>0.25</v>
      </c>
      <c r="O68" s="78">
        <f t="shared" si="125"/>
        <v>11250</v>
      </c>
      <c r="P68" s="49">
        <f t="shared" si="119"/>
        <v>1</v>
      </c>
      <c r="Q68" s="78">
        <f t="shared" si="126"/>
        <v>8437.5</v>
      </c>
      <c r="R68" s="49">
        <f t="shared" si="120"/>
        <v>0.75</v>
      </c>
    </row>
    <row r="69" spans="1:18" ht="15" customHeight="1" x14ac:dyDescent="0.25">
      <c r="A69" s="202" t="s">
        <v>91</v>
      </c>
      <c r="B69" s="203"/>
      <c r="C69" s="204"/>
      <c r="D69" s="20">
        <f t="shared" ref="D69" si="139">SUM(D70:D71)</f>
        <v>1800</v>
      </c>
      <c r="E69" s="12">
        <f t="shared" ref="E69" si="140">SUM(E70:E71)</f>
        <v>650</v>
      </c>
      <c r="F69" s="100">
        <f t="shared" ref="F69:H69" si="141">E69/$O69</f>
        <v>0.3611111111111111</v>
      </c>
      <c r="G69" s="12">
        <f t="shared" ref="G69" si="142">SUM(G70:G71)</f>
        <v>500</v>
      </c>
      <c r="H69" s="100">
        <f t="shared" si="141"/>
        <v>0.27777777777777779</v>
      </c>
      <c r="I69" s="160">
        <f t="shared" ref="I69" si="143">SUM(I70:I71)</f>
        <v>375</v>
      </c>
      <c r="J69" s="104">
        <f t="shared" ref="J69" si="144">I69/$O69</f>
        <v>0.20833333333333334</v>
      </c>
      <c r="K69" s="12">
        <f t="shared" ref="K69" si="145">SUM(K70:K71)</f>
        <v>125</v>
      </c>
      <c r="L69" s="100">
        <f t="shared" ref="L69" si="146">K69/$O69</f>
        <v>6.9444444444444448E-2</v>
      </c>
      <c r="M69" s="27">
        <f t="shared" ref="M69" si="147">SUM(M70:M71)</f>
        <v>150</v>
      </c>
      <c r="N69" s="28">
        <f t="shared" ref="N69" si="148">M69/$O69</f>
        <v>8.3333333333333329E-2</v>
      </c>
      <c r="O69" s="77">
        <f>SUM(O70:O71)</f>
        <v>1800</v>
      </c>
      <c r="P69" s="48">
        <f t="shared" ref="P69:P72" si="149">O69/D69</f>
        <v>1</v>
      </c>
      <c r="Q69" s="77">
        <f>SUM(Q70:Q71)</f>
        <v>1650</v>
      </c>
      <c r="R69" s="79">
        <f t="shared" ref="R69:R72" si="150">Q69/O69</f>
        <v>0.91666666666666663</v>
      </c>
    </row>
    <row r="70" spans="1:18" ht="15" customHeight="1" x14ac:dyDescent="0.25">
      <c r="A70" s="15" t="s">
        <v>181</v>
      </c>
      <c r="B70" s="190" t="s">
        <v>161</v>
      </c>
      <c r="C70" s="191"/>
      <c r="D70" s="19">
        <f>D26+D45</f>
        <v>1500</v>
      </c>
      <c r="E70" s="16">
        <f>E26+E45</f>
        <v>500</v>
      </c>
      <c r="F70" s="147">
        <f t="shared" ref="F70:H70" si="151">E70/$O70</f>
        <v>0.33333333333333331</v>
      </c>
      <c r="G70" s="16">
        <f>G26+G45</f>
        <v>500</v>
      </c>
      <c r="H70" s="147">
        <f t="shared" si="151"/>
        <v>0.33333333333333331</v>
      </c>
      <c r="I70" s="16">
        <f>I26+I45</f>
        <v>375</v>
      </c>
      <c r="J70" s="148">
        <f t="shared" ref="J70" si="152">I70/$O70</f>
        <v>0.25</v>
      </c>
      <c r="K70" s="16">
        <f>K26+K45</f>
        <v>125</v>
      </c>
      <c r="L70" s="147">
        <f t="shared" ref="L70" si="153">K70/$O70</f>
        <v>8.3333333333333329E-2</v>
      </c>
      <c r="M70" s="16">
        <f>M26+M45</f>
        <v>0</v>
      </c>
      <c r="N70" s="164">
        <f t="shared" ref="N70" si="154">M70/$O70</f>
        <v>0</v>
      </c>
      <c r="O70" s="78">
        <f t="shared" ref="O70:O71" si="155">E70+G70+I70+K70+M70</f>
        <v>1500</v>
      </c>
      <c r="P70" s="49">
        <f t="shared" si="149"/>
        <v>1</v>
      </c>
      <c r="Q70" s="78">
        <f t="shared" ref="Q70:Q71" si="156">E70+G70+I70+K70</f>
        <v>1500</v>
      </c>
      <c r="R70" s="49">
        <f t="shared" si="150"/>
        <v>1</v>
      </c>
    </row>
    <row r="71" spans="1:18" ht="15" customHeight="1" x14ac:dyDescent="0.25">
      <c r="A71" s="15" t="s">
        <v>182</v>
      </c>
      <c r="B71" s="190" t="s">
        <v>109</v>
      </c>
      <c r="C71" s="191"/>
      <c r="D71" s="19">
        <f>D37</f>
        <v>300</v>
      </c>
      <c r="E71" s="16">
        <f>E37</f>
        <v>150</v>
      </c>
      <c r="F71" s="147">
        <f t="shared" ref="F71:H71" si="157">E71/$O71</f>
        <v>0.5</v>
      </c>
      <c r="G71" s="16">
        <f>G37</f>
        <v>0</v>
      </c>
      <c r="H71" s="147">
        <f t="shared" si="157"/>
        <v>0</v>
      </c>
      <c r="I71" s="16">
        <f>I37</f>
        <v>0</v>
      </c>
      <c r="J71" s="148">
        <f t="shared" ref="J71" si="158">I71/$O71</f>
        <v>0</v>
      </c>
      <c r="K71" s="16">
        <f>K37</f>
        <v>0</v>
      </c>
      <c r="L71" s="147">
        <f t="shared" ref="L71" si="159">K71/$O71</f>
        <v>0</v>
      </c>
      <c r="M71" s="16">
        <f>M37</f>
        <v>150</v>
      </c>
      <c r="N71" s="164">
        <f t="shared" ref="N71" si="160">M71/$O71</f>
        <v>0.5</v>
      </c>
      <c r="O71" s="78">
        <f t="shared" si="155"/>
        <v>300</v>
      </c>
      <c r="P71" s="49">
        <f t="shared" si="149"/>
        <v>1</v>
      </c>
      <c r="Q71" s="78">
        <f t="shared" si="156"/>
        <v>150</v>
      </c>
      <c r="R71" s="49">
        <f t="shared" si="150"/>
        <v>0.5</v>
      </c>
    </row>
    <row r="72" spans="1:18" ht="15" customHeight="1" x14ac:dyDescent="0.25">
      <c r="A72" s="202" t="s">
        <v>92</v>
      </c>
      <c r="B72" s="203"/>
      <c r="C72" s="204"/>
      <c r="D72" s="20">
        <f t="shared" ref="D72" si="161">SUM(D73:D77)</f>
        <v>14500</v>
      </c>
      <c r="E72" s="12">
        <f t="shared" ref="E72" si="162">SUM(E73:E77)</f>
        <v>6400</v>
      </c>
      <c r="F72" s="100">
        <f t="shared" ref="F72:H72" si="163">E72/$O72</f>
        <v>0.44137931034482758</v>
      </c>
      <c r="G72" s="12">
        <f t="shared" ref="G72" si="164">SUM(G73:G77)</f>
        <v>7950</v>
      </c>
      <c r="H72" s="100">
        <f t="shared" si="163"/>
        <v>0.5482758620689655</v>
      </c>
      <c r="I72" s="160">
        <f t="shared" ref="I72" si="165">SUM(I73:I77)</f>
        <v>100</v>
      </c>
      <c r="J72" s="104">
        <f t="shared" ref="J72" si="166">I72/$O72</f>
        <v>6.8965517241379309E-3</v>
      </c>
      <c r="K72" s="12">
        <f t="shared" ref="K72" si="167">SUM(K73:K77)</f>
        <v>50</v>
      </c>
      <c r="L72" s="100">
        <f t="shared" ref="L72" si="168">K72/$O72</f>
        <v>3.4482758620689655E-3</v>
      </c>
      <c r="M72" s="27">
        <f t="shared" ref="M72" si="169">SUM(M73:M77)</f>
        <v>0</v>
      </c>
      <c r="N72" s="28">
        <f t="shared" ref="N72" si="170">M72/$O72</f>
        <v>0</v>
      </c>
      <c r="O72" s="77">
        <f>SUM(O73:O77)</f>
        <v>14500</v>
      </c>
      <c r="P72" s="48">
        <f t="shared" si="149"/>
        <v>1</v>
      </c>
      <c r="Q72" s="77">
        <f>SUM(Q73:Q77)</f>
        <v>14500</v>
      </c>
      <c r="R72" s="79">
        <f t="shared" si="150"/>
        <v>1</v>
      </c>
    </row>
    <row r="73" spans="1:18" ht="15" customHeight="1" x14ac:dyDescent="0.25">
      <c r="A73" s="15" t="s">
        <v>184</v>
      </c>
      <c r="B73" s="190" t="s">
        <v>74</v>
      </c>
      <c r="C73" s="191"/>
      <c r="D73" s="19">
        <f>D15+D27+D46</f>
        <v>400</v>
      </c>
      <c r="E73" s="16">
        <f>E15+E27+E46</f>
        <v>200</v>
      </c>
      <c r="F73" s="147">
        <f t="shared" ref="F73:H73" si="171">E73/$O73</f>
        <v>0.5</v>
      </c>
      <c r="G73" s="16">
        <f>G15+G27+G46</f>
        <v>50</v>
      </c>
      <c r="H73" s="147">
        <f t="shared" si="171"/>
        <v>0.125</v>
      </c>
      <c r="I73" s="16">
        <f>I15+I27+I46</f>
        <v>100</v>
      </c>
      <c r="J73" s="148">
        <f t="shared" ref="J73" si="172">I73/$O73</f>
        <v>0.25</v>
      </c>
      <c r="K73" s="16">
        <f>K15+K27+K46</f>
        <v>50</v>
      </c>
      <c r="L73" s="147">
        <f t="shared" ref="L73" si="173">K73/$O73</f>
        <v>0.125</v>
      </c>
      <c r="M73" s="17">
        <f>M15+M27+M46</f>
        <v>0</v>
      </c>
      <c r="N73" s="51">
        <f t="shared" ref="N73" si="174">M73/$O73</f>
        <v>0</v>
      </c>
      <c r="O73" s="78">
        <f t="shared" ref="O73:O77" si="175">E73+G73+I73+K73+M73</f>
        <v>400</v>
      </c>
      <c r="P73" s="49">
        <f t="shared" ref="P73:P78" si="176">O73/D73</f>
        <v>1</v>
      </c>
      <c r="Q73" s="78">
        <f t="shared" ref="Q73:Q77" si="177">E73+G73+I73+K73</f>
        <v>400</v>
      </c>
      <c r="R73" s="49">
        <f t="shared" ref="R73:R78" si="178">Q73/O73</f>
        <v>1</v>
      </c>
    </row>
    <row r="74" spans="1:18" ht="15" customHeight="1" x14ac:dyDescent="0.25">
      <c r="A74" s="15" t="s">
        <v>184</v>
      </c>
      <c r="B74" s="190" t="s">
        <v>165</v>
      </c>
      <c r="C74" s="191"/>
      <c r="D74" s="19">
        <f t="shared" ref="D74:E75" si="179">D16+D28+D47</f>
        <v>1000</v>
      </c>
      <c r="E74" s="16">
        <f t="shared" si="179"/>
        <v>750</v>
      </c>
      <c r="F74" s="147">
        <f t="shared" ref="F74:H74" si="180">E74/$O74</f>
        <v>0.75</v>
      </c>
      <c r="G74" s="16">
        <f t="shared" ref="G74" si="181">G16+G28+G47</f>
        <v>250</v>
      </c>
      <c r="H74" s="147">
        <f t="shared" si="180"/>
        <v>0.25</v>
      </c>
      <c r="I74" s="16">
        <f t="shared" ref="I74" si="182">I16+I28+I47</f>
        <v>0</v>
      </c>
      <c r="J74" s="148">
        <f t="shared" ref="J74" si="183">I74/$O74</f>
        <v>0</v>
      </c>
      <c r="K74" s="16">
        <f t="shared" ref="K74" si="184">K16+K28+K47</f>
        <v>0</v>
      </c>
      <c r="L74" s="147">
        <f t="shared" ref="L74" si="185">K74/$O74</f>
        <v>0</v>
      </c>
      <c r="M74" s="17">
        <f t="shared" ref="M74" si="186">M16+M28+M47</f>
        <v>0</v>
      </c>
      <c r="N74" s="51">
        <f t="shared" ref="N74" si="187">M74/$O74</f>
        <v>0</v>
      </c>
      <c r="O74" s="78">
        <f t="shared" ref="O74:O76" si="188">E74+G74+I74+K74+M74</f>
        <v>1000</v>
      </c>
      <c r="P74" s="49">
        <f t="shared" ref="P74:P76" si="189">O74/D74</f>
        <v>1</v>
      </c>
      <c r="Q74" s="78">
        <f t="shared" ref="Q74:Q76" si="190">E74+G74+I74+K74</f>
        <v>1000</v>
      </c>
      <c r="R74" s="49">
        <f t="shared" ref="R74:R76" si="191">Q74/O74</f>
        <v>1</v>
      </c>
    </row>
    <row r="75" spans="1:18" ht="15" customHeight="1" x14ac:dyDescent="0.25">
      <c r="A75" s="15" t="s">
        <v>184</v>
      </c>
      <c r="B75" s="190" t="s">
        <v>166</v>
      </c>
      <c r="C75" s="191"/>
      <c r="D75" s="19">
        <f t="shared" si="179"/>
        <v>600</v>
      </c>
      <c r="E75" s="16">
        <f t="shared" si="179"/>
        <v>450</v>
      </c>
      <c r="F75" s="147">
        <f t="shared" ref="F75:H75" si="192">E75/$O75</f>
        <v>0.75</v>
      </c>
      <c r="G75" s="16">
        <f t="shared" ref="G75" si="193">G17+G29+G48</f>
        <v>150</v>
      </c>
      <c r="H75" s="147">
        <f t="shared" si="192"/>
        <v>0.25</v>
      </c>
      <c r="I75" s="16">
        <f t="shared" ref="I75" si="194">I17+I29+I48</f>
        <v>0</v>
      </c>
      <c r="J75" s="148">
        <f t="shared" ref="J75" si="195">I75/$O75</f>
        <v>0</v>
      </c>
      <c r="K75" s="16">
        <f t="shared" ref="K75" si="196">K17+K29+K48</f>
        <v>0</v>
      </c>
      <c r="L75" s="147">
        <f t="shared" ref="L75" si="197">K75/$O75</f>
        <v>0</v>
      </c>
      <c r="M75" s="16">
        <f t="shared" ref="M75" si="198">M17+M29+M48</f>
        <v>0</v>
      </c>
      <c r="N75" s="164">
        <f t="shared" ref="N75" si="199">M75/$O75</f>
        <v>0</v>
      </c>
      <c r="O75" s="78">
        <f t="shared" si="188"/>
        <v>600</v>
      </c>
      <c r="P75" s="49">
        <f t="shared" si="189"/>
        <v>1</v>
      </c>
      <c r="Q75" s="78">
        <f t="shared" si="190"/>
        <v>600</v>
      </c>
      <c r="R75" s="49">
        <f t="shared" si="191"/>
        <v>1</v>
      </c>
    </row>
    <row r="76" spans="1:18" ht="15" customHeight="1" x14ac:dyDescent="0.25">
      <c r="A76" s="15" t="s">
        <v>185</v>
      </c>
      <c r="B76" s="190" t="s">
        <v>159</v>
      </c>
      <c r="C76" s="191"/>
      <c r="D76" s="19">
        <f>D32</f>
        <v>5000</v>
      </c>
      <c r="E76" s="16">
        <f>E32</f>
        <v>5000</v>
      </c>
      <c r="F76" s="147">
        <f t="shared" ref="F76:H76" si="200">E76/$O76</f>
        <v>1</v>
      </c>
      <c r="G76" s="16">
        <f>G32</f>
        <v>0</v>
      </c>
      <c r="H76" s="147">
        <f t="shared" si="200"/>
        <v>0</v>
      </c>
      <c r="I76" s="16">
        <f>I32</f>
        <v>0</v>
      </c>
      <c r="J76" s="148">
        <f t="shared" ref="J76" si="201">I76/$O76</f>
        <v>0</v>
      </c>
      <c r="K76" s="16">
        <f>K32</f>
        <v>0</v>
      </c>
      <c r="L76" s="147">
        <f t="shared" ref="L76" si="202">K76/$O76</f>
        <v>0</v>
      </c>
      <c r="M76" s="16">
        <f>M32</f>
        <v>0</v>
      </c>
      <c r="N76" s="164">
        <f t="shared" ref="N76" si="203">M76/$O76</f>
        <v>0</v>
      </c>
      <c r="O76" s="78">
        <f t="shared" si="188"/>
        <v>5000</v>
      </c>
      <c r="P76" s="49">
        <f t="shared" si="189"/>
        <v>1</v>
      </c>
      <c r="Q76" s="78">
        <f t="shared" si="190"/>
        <v>5000</v>
      </c>
      <c r="R76" s="49">
        <f t="shared" si="191"/>
        <v>1</v>
      </c>
    </row>
    <row r="77" spans="1:18" ht="15" customHeight="1" x14ac:dyDescent="0.25">
      <c r="A77" s="15" t="s">
        <v>182</v>
      </c>
      <c r="B77" s="195" t="s">
        <v>160</v>
      </c>
      <c r="C77" s="191"/>
      <c r="D77" s="19">
        <f>D38</f>
        <v>7500</v>
      </c>
      <c r="E77" s="16">
        <f>E38</f>
        <v>0</v>
      </c>
      <c r="F77" s="147">
        <f t="shared" ref="F77:H77" si="204">E77/$O77</f>
        <v>0</v>
      </c>
      <c r="G77" s="16">
        <f>G38</f>
        <v>7500</v>
      </c>
      <c r="H77" s="147">
        <f t="shared" si="204"/>
        <v>1</v>
      </c>
      <c r="I77" s="16">
        <f>I38</f>
        <v>0</v>
      </c>
      <c r="J77" s="148">
        <f t="shared" ref="J77" si="205">I77/$O77</f>
        <v>0</v>
      </c>
      <c r="K77" s="16">
        <f>K38</f>
        <v>0</v>
      </c>
      <c r="L77" s="147">
        <f t="shared" ref="L77" si="206">K77/$O77</f>
        <v>0</v>
      </c>
      <c r="M77" s="16">
        <f>M38</f>
        <v>0</v>
      </c>
      <c r="N77" s="164">
        <f t="shared" ref="N77" si="207">M77/$O77</f>
        <v>0</v>
      </c>
      <c r="O77" s="78">
        <f t="shared" si="175"/>
        <v>7500</v>
      </c>
      <c r="P77" s="49">
        <f t="shared" si="176"/>
        <v>1</v>
      </c>
      <c r="Q77" s="78">
        <f t="shared" si="177"/>
        <v>7500</v>
      </c>
      <c r="R77" s="49">
        <f t="shared" si="178"/>
        <v>1</v>
      </c>
    </row>
    <row r="78" spans="1:18" ht="15" customHeight="1" x14ac:dyDescent="0.25">
      <c r="A78" s="202" t="s">
        <v>93</v>
      </c>
      <c r="B78" s="203"/>
      <c r="C78" s="204"/>
      <c r="D78" s="20">
        <f>SUM(D79:D79)</f>
        <v>5500</v>
      </c>
      <c r="E78" s="12">
        <f>SUM(E79:E79)</f>
        <v>5500</v>
      </c>
      <c r="F78" s="100">
        <f t="shared" ref="F78:H78" si="208">E78/$O78</f>
        <v>1</v>
      </c>
      <c r="G78" s="12">
        <f>SUM(G79:G79)</f>
        <v>0</v>
      </c>
      <c r="H78" s="100">
        <f t="shared" si="208"/>
        <v>0</v>
      </c>
      <c r="I78" s="160">
        <f>SUM(I79:I79)</f>
        <v>0</v>
      </c>
      <c r="J78" s="104">
        <f t="shared" ref="J78" si="209">I78/$O78</f>
        <v>0</v>
      </c>
      <c r="K78" s="12">
        <f>SUM(K79:K79)</f>
        <v>0</v>
      </c>
      <c r="L78" s="100">
        <f t="shared" ref="L78" si="210">K78/$O78</f>
        <v>0</v>
      </c>
      <c r="M78" s="165">
        <f>SUM(M79:M79)</f>
        <v>0</v>
      </c>
      <c r="N78" s="107">
        <f t="shared" ref="N78" si="211">M78/$O78</f>
        <v>0</v>
      </c>
      <c r="O78" s="77">
        <f>SUM(O79:O79)</f>
        <v>5500</v>
      </c>
      <c r="P78" s="48">
        <f t="shared" si="176"/>
        <v>1</v>
      </c>
      <c r="Q78" s="77">
        <f>SUM(Q79:Q79)</f>
        <v>5500</v>
      </c>
      <c r="R78" s="79">
        <f t="shared" si="178"/>
        <v>1</v>
      </c>
    </row>
    <row r="79" spans="1:18" ht="15" customHeight="1" x14ac:dyDescent="0.25">
      <c r="A79" s="149" t="s">
        <v>183</v>
      </c>
      <c r="B79" s="190" t="s">
        <v>76</v>
      </c>
      <c r="C79" s="191"/>
      <c r="D79" s="19">
        <f>D18</f>
        <v>5500</v>
      </c>
      <c r="E79" s="16">
        <f>E18</f>
        <v>5500</v>
      </c>
      <c r="F79" s="147">
        <f t="shared" ref="F79:H79" si="212">E79/$O79</f>
        <v>1</v>
      </c>
      <c r="G79" s="16">
        <f>G18</f>
        <v>0</v>
      </c>
      <c r="H79" s="147">
        <f t="shared" si="212"/>
        <v>0</v>
      </c>
      <c r="I79" s="16">
        <f>I18</f>
        <v>0</v>
      </c>
      <c r="J79" s="148">
        <f t="shared" ref="J79" si="213">I79/$O79</f>
        <v>0</v>
      </c>
      <c r="K79" s="16">
        <f>K18</f>
        <v>0</v>
      </c>
      <c r="L79" s="147">
        <f t="shared" ref="L79" si="214">K79/$O79</f>
        <v>0</v>
      </c>
      <c r="M79" s="16">
        <f>M18</f>
        <v>0</v>
      </c>
      <c r="N79" s="164">
        <f t="shared" ref="N79" si="215">M79/$O79</f>
        <v>0</v>
      </c>
      <c r="O79" s="78">
        <f t="shared" ref="O79" si="216">E79+G79+I79+K79+M79</f>
        <v>5500</v>
      </c>
      <c r="P79" s="49">
        <f t="shared" ref="P79:P80" si="217">O79/D79</f>
        <v>1</v>
      </c>
      <c r="Q79" s="78">
        <f t="shared" ref="Q79" si="218">E79+G79+I79+K79</f>
        <v>5500</v>
      </c>
      <c r="R79" s="49">
        <f t="shared" ref="R79:R80" si="219">Q79/O79</f>
        <v>1</v>
      </c>
    </row>
    <row r="80" spans="1:18" ht="15" customHeight="1" x14ac:dyDescent="0.25">
      <c r="A80" s="192" t="s">
        <v>95</v>
      </c>
      <c r="B80" s="193"/>
      <c r="C80" s="194"/>
      <c r="D80" s="20">
        <f t="shared" ref="D80" si="220">SUM(D81:D84)</f>
        <v>6000</v>
      </c>
      <c r="E80" s="12">
        <f t="shared" ref="E80" si="221">SUM(E81:E84)</f>
        <v>5250</v>
      </c>
      <c r="F80" s="100">
        <f t="shared" ref="F80:H80" si="222">E80/$O80</f>
        <v>0.875</v>
      </c>
      <c r="G80" s="12">
        <f t="shared" ref="G80" si="223">SUM(G81:G84)</f>
        <v>750</v>
      </c>
      <c r="H80" s="100">
        <f t="shared" si="222"/>
        <v>0.125</v>
      </c>
      <c r="I80" s="160">
        <f t="shared" ref="I80" si="224">SUM(I81:I84)</f>
        <v>0</v>
      </c>
      <c r="J80" s="104">
        <f t="shared" ref="J80" si="225">I80/$O80</f>
        <v>0</v>
      </c>
      <c r="K80" s="12">
        <f t="shared" ref="K80" si="226">SUM(K81:K84)</f>
        <v>0</v>
      </c>
      <c r="L80" s="100">
        <f t="shared" ref="L80" si="227">K80/$O80</f>
        <v>0</v>
      </c>
      <c r="M80" s="165">
        <f t="shared" ref="M80" si="228">SUM(M81:M84)</f>
        <v>0</v>
      </c>
      <c r="N80" s="107">
        <f t="shared" ref="N80" si="229">M80/$O80</f>
        <v>0</v>
      </c>
      <c r="O80" s="77">
        <f>SUM(O81:O84)</f>
        <v>6000</v>
      </c>
      <c r="P80" s="48">
        <f t="shared" si="217"/>
        <v>1</v>
      </c>
      <c r="Q80" s="77">
        <f>SUM(Q81:Q84)</f>
        <v>6000</v>
      </c>
      <c r="R80" s="79">
        <f t="shared" si="219"/>
        <v>1</v>
      </c>
    </row>
    <row r="81" spans="1:18" ht="15" customHeight="1" x14ac:dyDescent="0.25">
      <c r="A81" s="149" t="s">
        <v>183</v>
      </c>
      <c r="B81" s="190" t="s">
        <v>77</v>
      </c>
      <c r="C81" s="191"/>
      <c r="D81" s="19">
        <f>D19</f>
        <v>500</v>
      </c>
      <c r="E81" s="16">
        <f>E19</f>
        <v>500</v>
      </c>
      <c r="F81" s="147">
        <f t="shared" ref="F81:H81" si="230">E81/$O81</f>
        <v>1</v>
      </c>
      <c r="G81" s="16">
        <f>G19</f>
        <v>0</v>
      </c>
      <c r="H81" s="147">
        <f t="shared" si="230"/>
        <v>0</v>
      </c>
      <c r="I81" s="16">
        <f>I19</f>
        <v>0</v>
      </c>
      <c r="J81" s="148">
        <f t="shared" ref="J81" si="231">I81/$O81</f>
        <v>0</v>
      </c>
      <c r="K81" s="16">
        <f>K19</f>
        <v>0</v>
      </c>
      <c r="L81" s="147">
        <f t="shared" ref="L81" si="232">K81/$O81</f>
        <v>0</v>
      </c>
      <c r="M81" s="16">
        <f>M19</f>
        <v>0</v>
      </c>
      <c r="N81" s="164">
        <f t="shared" ref="N81" si="233">M81/$O81</f>
        <v>0</v>
      </c>
      <c r="O81" s="78">
        <f t="shared" ref="O81:O84" si="234">E81+G81+I81+K81+M81</f>
        <v>500</v>
      </c>
      <c r="P81" s="49">
        <f t="shared" ref="P81:P85" si="235">O81/D81</f>
        <v>1</v>
      </c>
      <c r="Q81" s="78">
        <f t="shared" ref="Q81:Q84" si="236">E81+G81+I81+K81</f>
        <v>500</v>
      </c>
      <c r="R81" s="49">
        <f t="shared" ref="R81:R85" si="237">Q81/O81</f>
        <v>1</v>
      </c>
    </row>
    <row r="82" spans="1:18" ht="15" customHeight="1" x14ac:dyDescent="0.25">
      <c r="A82" s="15" t="s">
        <v>184</v>
      </c>
      <c r="B82" s="190" t="s">
        <v>169</v>
      </c>
      <c r="C82" s="191"/>
      <c r="D82" s="19">
        <f>D20+D30+D49</f>
        <v>3000</v>
      </c>
      <c r="E82" s="16">
        <f>E20+E30+E49</f>
        <v>2250</v>
      </c>
      <c r="F82" s="147">
        <f t="shared" ref="F82:H82" si="238">E82/$O82</f>
        <v>0.75</v>
      </c>
      <c r="G82" s="16">
        <f>G20+G30+G49</f>
        <v>750</v>
      </c>
      <c r="H82" s="147">
        <f t="shared" si="238"/>
        <v>0.25</v>
      </c>
      <c r="I82" s="16">
        <f>I20+I30+I49</f>
        <v>0</v>
      </c>
      <c r="J82" s="148">
        <f t="shared" ref="J82" si="239">I82/$O82</f>
        <v>0</v>
      </c>
      <c r="K82" s="16">
        <f>K20+K30+K49</f>
        <v>0</v>
      </c>
      <c r="L82" s="147">
        <f t="shared" ref="L82" si="240">K82/$O82</f>
        <v>0</v>
      </c>
      <c r="M82" s="16">
        <f>M20+M30+M49</f>
        <v>0</v>
      </c>
      <c r="N82" s="164">
        <f t="shared" ref="N82" si="241">M82/$O82</f>
        <v>0</v>
      </c>
      <c r="O82" s="78">
        <f t="shared" ref="O82:O83" si="242">E82+G82+I82+K82+M82</f>
        <v>3000</v>
      </c>
      <c r="P82" s="49">
        <f t="shared" ref="P82:P83" si="243">O82/D82</f>
        <v>1</v>
      </c>
      <c r="Q82" s="78">
        <f t="shared" ref="Q82:Q83" si="244">E82+G82+I82+K82</f>
        <v>3000</v>
      </c>
      <c r="R82" s="49">
        <f t="shared" ref="R82:R83" si="245">Q82/O82</f>
        <v>1</v>
      </c>
    </row>
    <row r="83" spans="1:18" ht="15" customHeight="1" x14ac:dyDescent="0.25">
      <c r="A83" s="15" t="s">
        <v>185</v>
      </c>
      <c r="B83" s="195" t="s">
        <v>75</v>
      </c>
      <c r="C83" s="191"/>
      <c r="D83" s="19">
        <f>D33</f>
        <v>500</v>
      </c>
      <c r="E83" s="16">
        <f>E33</f>
        <v>500</v>
      </c>
      <c r="F83" s="147">
        <f t="shared" ref="F83:H83" si="246">E83/$O83</f>
        <v>1</v>
      </c>
      <c r="G83" s="16">
        <f>G33</f>
        <v>0</v>
      </c>
      <c r="H83" s="147">
        <f t="shared" si="246"/>
        <v>0</v>
      </c>
      <c r="I83" s="16">
        <f>I33</f>
        <v>0</v>
      </c>
      <c r="J83" s="148">
        <f t="shared" ref="J83" si="247">I83/$O83</f>
        <v>0</v>
      </c>
      <c r="K83" s="16">
        <f>K33</f>
        <v>0</v>
      </c>
      <c r="L83" s="147">
        <f t="shared" ref="L83" si="248">K83/$O83</f>
        <v>0</v>
      </c>
      <c r="M83" s="16">
        <f>M33</f>
        <v>0</v>
      </c>
      <c r="N83" s="164">
        <f t="shared" ref="N83" si="249">M83/$O83</f>
        <v>0</v>
      </c>
      <c r="O83" s="78">
        <f t="shared" si="242"/>
        <v>500</v>
      </c>
      <c r="P83" s="49">
        <f t="shared" si="243"/>
        <v>1</v>
      </c>
      <c r="Q83" s="78">
        <f t="shared" si="244"/>
        <v>500</v>
      </c>
      <c r="R83" s="49">
        <f t="shared" si="245"/>
        <v>1</v>
      </c>
    </row>
    <row r="84" spans="1:18" ht="15" customHeight="1" x14ac:dyDescent="0.25">
      <c r="A84" s="15" t="s">
        <v>182</v>
      </c>
      <c r="B84" s="190" t="s">
        <v>102</v>
      </c>
      <c r="C84" s="191"/>
      <c r="D84" s="19">
        <f>D39</f>
        <v>2000</v>
      </c>
      <c r="E84" s="16">
        <f>E39</f>
        <v>2000</v>
      </c>
      <c r="F84" s="147">
        <f t="shared" ref="F84:H84" si="250">E84/$O84</f>
        <v>1</v>
      </c>
      <c r="G84" s="16">
        <f>G39</f>
        <v>0</v>
      </c>
      <c r="H84" s="147">
        <f t="shared" si="250"/>
        <v>0</v>
      </c>
      <c r="I84" s="16">
        <f>I39</f>
        <v>0</v>
      </c>
      <c r="J84" s="148">
        <f t="shared" ref="J84" si="251">I84/$O84</f>
        <v>0</v>
      </c>
      <c r="K84" s="16">
        <f>K39</f>
        <v>0</v>
      </c>
      <c r="L84" s="147">
        <f t="shared" ref="L84" si="252">K84/$O84</f>
        <v>0</v>
      </c>
      <c r="M84" s="16">
        <f>M39</f>
        <v>0</v>
      </c>
      <c r="N84" s="164">
        <f t="shared" ref="N84" si="253">M84/$O84</f>
        <v>0</v>
      </c>
      <c r="O84" s="78">
        <f t="shared" si="234"/>
        <v>2000</v>
      </c>
      <c r="P84" s="49">
        <f t="shared" si="235"/>
        <v>1</v>
      </c>
      <c r="Q84" s="78">
        <f t="shared" si="236"/>
        <v>2000</v>
      </c>
      <c r="R84" s="49">
        <f t="shared" si="237"/>
        <v>1</v>
      </c>
    </row>
    <row r="85" spans="1:18" ht="15" customHeight="1" x14ac:dyDescent="0.25">
      <c r="A85" s="192" t="s">
        <v>96</v>
      </c>
      <c r="B85" s="193"/>
      <c r="C85" s="194"/>
      <c r="D85" s="20">
        <f>SUM(D86:D87)</f>
        <v>13230</v>
      </c>
      <c r="E85" s="12">
        <f>SUM(E86:E87)</f>
        <v>6615</v>
      </c>
      <c r="F85" s="100">
        <f t="shared" ref="F85:H85" si="254">E85/$O85</f>
        <v>0.5</v>
      </c>
      <c r="G85" s="12">
        <f>SUM(G86:G87)</f>
        <v>0</v>
      </c>
      <c r="H85" s="100">
        <f t="shared" si="254"/>
        <v>0</v>
      </c>
      <c r="I85" s="160">
        <f>SUM(I86:I87)</f>
        <v>3969</v>
      </c>
      <c r="J85" s="104">
        <f t="shared" ref="J85" si="255">I85/$O85</f>
        <v>0.3</v>
      </c>
      <c r="K85" s="12">
        <f>SUM(K86:K87)</f>
        <v>2646</v>
      </c>
      <c r="L85" s="100">
        <f t="shared" ref="L85" si="256">K85/$O85</f>
        <v>0.2</v>
      </c>
      <c r="M85" s="165">
        <f>SUM(M86:M87)</f>
        <v>0</v>
      </c>
      <c r="N85" s="107">
        <f t="shared" ref="N85" si="257">M85/$O85</f>
        <v>0</v>
      </c>
      <c r="O85" s="77">
        <f>SUM(O86:O87)</f>
        <v>13230</v>
      </c>
      <c r="P85" s="48">
        <f t="shared" si="235"/>
        <v>1</v>
      </c>
      <c r="Q85" s="77">
        <f>SUM(Q86:Q87)</f>
        <v>13230</v>
      </c>
      <c r="R85" s="79">
        <f t="shared" si="237"/>
        <v>1</v>
      </c>
    </row>
    <row r="86" spans="1:18" ht="30" customHeight="1" x14ac:dyDescent="0.25">
      <c r="A86" s="15" t="s">
        <v>154</v>
      </c>
      <c r="B86" s="190" t="s">
        <v>157</v>
      </c>
      <c r="C86" s="191"/>
      <c r="D86" s="19">
        <f>D51</f>
        <v>10800</v>
      </c>
      <c r="E86" s="16">
        <f>E51</f>
        <v>5400</v>
      </c>
      <c r="F86" s="147">
        <f t="shared" ref="F86:H86" si="258">E86/$O86</f>
        <v>0.5</v>
      </c>
      <c r="G86" s="16">
        <f>G51</f>
        <v>0</v>
      </c>
      <c r="H86" s="147">
        <f t="shared" si="258"/>
        <v>0</v>
      </c>
      <c r="I86" s="16">
        <f>I51</f>
        <v>3240</v>
      </c>
      <c r="J86" s="148">
        <f t="shared" ref="J86" si="259">I86/$O86</f>
        <v>0.3</v>
      </c>
      <c r="K86" s="16">
        <f>K51</f>
        <v>2160</v>
      </c>
      <c r="L86" s="147">
        <f t="shared" ref="L86" si="260">K86/$O86</f>
        <v>0.2</v>
      </c>
      <c r="M86" s="16">
        <f>M51</f>
        <v>0</v>
      </c>
      <c r="N86" s="164">
        <f t="shared" ref="N86" si="261">M86/$O86</f>
        <v>0</v>
      </c>
      <c r="O86" s="78">
        <f t="shared" ref="O86:O87" si="262">E86+G86+I86+K86+M86</f>
        <v>10800</v>
      </c>
      <c r="P86" s="49">
        <f t="shared" ref="P86:P88" si="263">O86/D86</f>
        <v>1</v>
      </c>
      <c r="Q86" s="78">
        <f t="shared" ref="Q86:Q87" si="264">E86+G86+I86+K86</f>
        <v>10800</v>
      </c>
      <c r="R86" s="49">
        <f t="shared" ref="R86:R88" si="265">Q86/O86</f>
        <v>1</v>
      </c>
    </row>
    <row r="87" spans="1:18" ht="15" customHeight="1" x14ac:dyDescent="0.25">
      <c r="A87" s="15"/>
      <c r="B87" s="190" t="s">
        <v>149</v>
      </c>
      <c r="C87" s="191"/>
      <c r="D87" s="19">
        <f>D52</f>
        <v>2430</v>
      </c>
      <c r="E87" s="16">
        <f>E52</f>
        <v>1215</v>
      </c>
      <c r="F87" s="147">
        <f t="shared" ref="F87:H87" si="266">E87/$O87</f>
        <v>0.5</v>
      </c>
      <c r="G87" s="16">
        <f>G52</f>
        <v>0</v>
      </c>
      <c r="H87" s="147">
        <f t="shared" si="266"/>
        <v>0</v>
      </c>
      <c r="I87" s="16">
        <f>I52</f>
        <v>729</v>
      </c>
      <c r="J87" s="148">
        <f t="shared" ref="J87" si="267">I87/$O87</f>
        <v>0.3</v>
      </c>
      <c r="K87" s="16">
        <f>K52</f>
        <v>486</v>
      </c>
      <c r="L87" s="147">
        <f t="shared" ref="L87" si="268">K87/$O87</f>
        <v>0.2</v>
      </c>
      <c r="M87" s="16">
        <f>M52</f>
        <v>0</v>
      </c>
      <c r="N87" s="164">
        <f t="shared" ref="N87" si="269">M87/$O87</f>
        <v>0</v>
      </c>
      <c r="O87" s="78">
        <f t="shared" si="262"/>
        <v>2430</v>
      </c>
      <c r="P87" s="49">
        <f t="shared" si="263"/>
        <v>1</v>
      </c>
      <c r="Q87" s="78">
        <f t="shared" si="264"/>
        <v>2430</v>
      </c>
      <c r="R87" s="49">
        <f t="shared" si="265"/>
        <v>1</v>
      </c>
    </row>
    <row r="88" spans="1:18" ht="15" customHeight="1" x14ac:dyDescent="0.25">
      <c r="A88" s="192" t="s">
        <v>97</v>
      </c>
      <c r="B88" s="193"/>
      <c r="C88" s="194"/>
      <c r="D88" s="20">
        <f>SUM(D89:D91)</f>
        <v>9320</v>
      </c>
      <c r="E88" s="12">
        <f>SUM(E89:E91)</f>
        <v>9320</v>
      </c>
      <c r="F88" s="100">
        <f t="shared" ref="F88:H88" si="270">E88/$O88</f>
        <v>1</v>
      </c>
      <c r="G88" s="12">
        <f>SUM(G89:G91)</f>
        <v>0</v>
      </c>
      <c r="H88" s="100">
        <f t="shared" si="270"/>
        <v>0</v>
      </c>
      <c r="I88" s="161">
        <f>SUM(I89:I91)</f>
        <v>0</v>
      </c>
      <c r="J88" s="158">
        <f t="shared" ref="J88" si="271">I88/$O88</f>
        <v>0</v>
      </c>
      <c r="K88" s="135">
        <f>SUM(K89:K91)</f>
        <v>0</v>
      </c>
      <c r="L88" s="162">
        <f t="shared" ref="L88" si="272">K88/$O88</f>
        <v>0</v>
      </c>
      <c r="M88" s="165">
        <f>SUM(M89:M91)</f>
        <v>0</v>
      </c>
      <c r="N88" s="107">
        <f t="shared" ref="N88" si="273">M88/$O88</f>
        <v>0</v>
      </c>
      <c r="O88" s="77">
        <f>SUM(O89:O91)</f>
        <v>9320</v>
      </c>
      <c r="P88" s="48">
        <f t="shared" si="263"/>
        <v>1</v>
      </c>
      <c r="Q88" s="77">
        <f>SUM(Q89:Q91)</f>
        <v>9320</v>
      </c>
      <c r="R88" s="79">
        <f t="shared" si="265"/>
        <v>1</v>
      </c>
    </row>
    <row r="89" spans="1:18" ht="30" customHeight="1" x14ac:dyDescent="0.25">
      <c r="A89" s="15" t="s">
        <v>154</v>
      </c>
      <c r="B89" s="190" t="s">
        <v>158</v>
      </c>
      <c r="C89" s="191"/>
      <c r="D89" s="19">
        <f>D54</f>
        <v>7200</v>
      </c>
      <c r="E89" s="16">
        <f>E54</f>
        <v>7200</v>
      </c>
      <c r="F89" s="147">
        <f t="shared" ref="F89:H89" si="274">E89/$O89</f>
        <v>1</v>
      </c>
      <c r="G89" s="16">
        <f>G54</f>
        <v>0</v>
      </c>
      <c r="H89" s="147">
        <f t="shared" si="274"/>
        <v>0</v>
      </c>
      <c r="I89" s="137"/>
      <c r="J89" s="159">
        <f t="shared" ref="J89" si="275">I89/$O89</f>
        <v>0</v>
      </c>
      <c r="K89" s="137"/>
      <c r="L89" s="163">
        <f t="shared" ref="L89" si="276">K89/$O89</f>
        <v>0</v>
      </c>
      <c r="M89" s="16">
        <f>M54</f>
        <v>0</v>
      </c>
      <c r="N89" s="164">
        <f t="shared" ref="N89" si="277">M89/$O89</f>
        <v>0</v>
      </c>
      <c r="O89" s="78">
        <f t="shared" ref="O89:O91" si="278">E89+G89+I89+K89+M89</f>
        <v>7200</v>
      </c>
      <c r="P89" s="49">
        <f t="shared" ref="P89:P92" si="279">O89/D89</f>
        <v>1</v>
      </c>
      <c r="Q89" s="78">
        <f t="shared" ref="Q89:Q91" si="280">E89+G89+I89+K89</f>
        <v>7200</v>
      </c>
      <c r="R89" s="49">
        <f t="shared" ref="R89:R92" si="281">Q89/O89</f>
        <v>1</v>
      </c>
    </row>
    <row r="90" spans="1:18" ht="15" customHeight="1" x14ac:dyDescent="0.25">
      <c r="A90" s="15"/>
      <c r="B90" s="190" t="s">
        <v>149</v>
      </c>
      <c r="C90" s="191"/>
      <c r="D90" s="19">
        <f t="shared" ref="D90:E91" si="282">D55</f>
        <v>1620</v>
      </c>
      <c r="E90" s="16">
        <f t="shared" si="282"/>
        <v>1620</v>
      </c>
      <c r="F90" s="147">
        <f t="shared" ref="F90:H90" si="283">E90/$O90</f>
        <v>1</v>
      </c>
      <c r="G90" s="16">
        <f t="shared" ref="G90" si="284">G55</f>
        <v>0</v>
      </c>
      <c r="H90" s="147">
        <f t="shared" si="283"/>
        <v>0</v>
      </c>
      <c r="I90" s="137"/>
      <c r="J90" s="159">
        <f t="shared" ref="J90" si="285">I90/$O90</f>
        <v>0</v>
      </c>
      <c r="K90" s="137"/>
      <c r="L90" s="163">
        <f t="shared" ref="L90" si="286">K90/$O90</f>
        <v>0</v>
      </c>
      <c r="M90" s="16">
        <f t="shared" ref="M90" si="287">M55</f>
        <v>0</v>
      </c>
      <c r="N90" s="164">
        <f t="shared" ref="N90" si="288">M90/$O90</f>
        <v>0</v>
      </c>
      <c r="O90" s="78">
        <f t="shared" si="278"/>
        <v>1620</v>
      </c>
      <c r="P90" s="49">
        <f t="shared" si="279"/>
        <v>1</v>
      </c>
      <c r="Q90" s="78">
        <f t="shared" si="280"/>
        <v>1620</v>
      </c>
      <c r="R90" s="49">
        <f t="shared" si="281"/>
        <v>1</v>
      </c>
    </row>
    <row r="91" spans="1:18" ht="15" customHeight="1" x14ac:dyDescent="0.25">
      <c r="A91" s="15" t="s">
        <v>98</v>
      </c>
      <c r="B91" s="195" t="s">
        <v>171</v>
      </c>
      <c r="C91" s="191"/>
      <c r="D91" s="19">
        <f t="shared" si="282"/>
        <v>500</v>
      </c>
      <c r="E91" s="16">
        <f t="shared" si="282"/>
        <v>500</v>
      </c>
      <c r="F91" s="147">
        <f t="shared" ref="F91:H91" si="289">E91/$O91</f>
        <v>1</v>
      </c>
      <c r="G91" s="16">
        <f t="shared" ref="G91" si="290">G56</f>
        <v>0</v>
      </c>
      <c r="H91" s="147">
        <f t="shared" si="289"/>
        <v>0</v>
      </c>
      <c r="I91" s="137"/>
      <c r="J91" s="159">
        <f t="shared" ref="J91" si="291">I91/$O91</f>
        <v>0</v>
      </c>
      <c r="K91" s="137"/>
      <c r="L91" s="138">
        <f t="shared" ref="L91" si="292">K91/$O91</f>
        <v>0</v>
      </c>
      <c r="M91" s="16">
        <f t="shared" ref="M91" si="293">M56</f>
        <v>0</v>
      </c>
      <c r="N91" s="164">
        <f t="shared" ref="N91" si="294">M91/$O91</f>
        <v>0</v>
      </c>
      <c r="O91" s="78">
        <f t="shared" si="278"/>
        <v>500</v>
      </c>
      <c r="P91" s="49">
        <f t="shared" si="279"/>
        <v>1</v>
      </c>
      <c r="Q91" s="78">
        <f t="shared" si="280"/>
        <v>500</v>
      </c>
      <c r="R91" s="49">
        <f t="shared" si="281"/>
        <v>1</v>
      </c>
    </row>
    <row r="92" spans="1:18" ht="15" customHeight="1" thickBot="1" x14ac:dyDescent="0.3">
      <c r="A92" s="196" t="s">
        <v>41</v>
      </c>
      <c r="B92" s="197"/>
      <c r="C92" s="198"/>
      <c r="D92" s="18">
        <f>D59+D64+D69+D72+D78+D80+D85+D88</f>
        <v>373260</v>
      </c>
      <c r="E92" s="101">
        <f>E59+E64+E69+E72+E78+E80+E85+E88</f>
        <v>238516.77999999997</v>
      </c>
      <c r="F92" s="100">
        <f t="shared" ref="F92:H92" si="295">E92/$O92</f>
        <v>0.63900975191555476</v>
      </c>
      <c r="G92" s="105">
        <f>G59+G64+G69+G72+G78+G80+G85+G88</f>
        <v>27875.86</v>
      </c>
      <c r="H92" s="104">
        <f t="shared" si="295"/>
        <v>7.4682151851256498E-2</v>
      </c>
      <c r="I92" s="105">
        <f>I59+I64+I69+I72+I78+I80+I85+I88</f>
        <v>68683</v>
      </c>
      <c r="J92" s="26">
        <f t="shared" ref="J92" si="296">I92/$O92</f>
        <v>0.18400846594866849</v>
      </c>
      <c r="K92" s="106">
        <f>K59+K64+K69+K72+K78+K80+K85+K88</f>
        <v>19358.5</v>
      </c>
      <c r="L92" s="72">
        <f t="shared" ref="L92" si="297">K92/$O92</f>
        <v>5.1863312436371427E-2</v>
      </c>
      <c r="M92" s="108">
        <f>M59+M64+M69+M72+M78+M80+M85+M88</f>
        <v>18825.86</v>
      </c>
      <c r="N92" s="107">
        <f t="shared" ref="N92" si="298">M92/$O92</f>
        <v>5.0436317848148747E-2</v>
      </c>
      <c r="O92" s="131">
        <f>O59+O64+O69+O72+O78+O80+O85+O88</f>
        <v>373260</v>
      </c>
      <c r="P92" s="98">
        <f t="shared" si="279"/>
        <v>1</v>
      </c>
      <c r="Q92" s="131">
        <f>Q59+Q64+Q69+Q72+Q78+Q80+Q85+Q88</f>
        <v>354434.14</v>
      </c>
      <c r="R92" s="132">
        <f t="shared" si="281"/>
        <v>0.94956368215185127</v>
      </c>
    </row>
    <row r="93" spans="1:18" ht="15" customHeight="1" thickBot="1" x14ac:dyDescent="0.3">
      <c r="A93" s="199" t="s">
        <v>4</v>
      </c>
      <c r="B93" s="200"/>
      <c r="C93" s="201"/>
      <c r="D93" s="52">
        <f t="shared" ref="D93:R93" si="299">D92-D57</f>
        <v>0</v>
      </c>
      <c r="E93" s="53">
        <f t="shared" si="299"/>
        <v>0</v>
      </c>
      <c r="F93" s="62">
        <f t="shared" si="299"/>
        <v>0</v>
      </c>
      <c r="G93" s="156">
        <f t="shared" si="299"/>
        <v>0</v>
      </c>
      <c r="H93" s="155">
        <f t="shared" si="299"/>
        <v>0</v>
      </c>
      <c r="I93" s="55">
        <f t="shared" si="299"/>
        <v>0</v>
      </c>
      <c r="J93" s="69">
        <f t="shared" si="299"/>
        <v>0</v>
      </c>
      <c r="K93" s="129">
        <f t="shared" si="299"/>
        <v>0</v>
      </c>
      <c r="L93" s="130">
        <f t="shared" si="299"/>
        <v>0</v>
      </c>
      <c r="M93" s="56">
        <f t="shared" si="299"/>
        <v>0</v>
      </c>
      <c r="N93" s="57">
        <f t="shared" si="299"/>
        <v>0</v>
      </c>
      <c r="O93" s="80">
        <f t="shared" si="299"/>
        <v>0</v>
      </c>
      <c r="P93" s="58">
        <f t="shared" si="299"/>
        <v>0</v>
      </c>
      <c r="Q93" s="80">
        <f t="shared" si="299"/>
        <v>0</v>
      </c>
      <c r="R93" s="58">
        <f t="shared" si="299"/>
        <v>0</v>
      </c>
    </row>
  </sheetData>
  <mergeCells count="94">
    <mergeCell ref="A9:M9"/>
    <mergeCell ref="B10:C10"/>
    <mergeCell ref="D10:N10"/>
    <mergeCell ref="A1:M1"/>
    <mergeCell ref="A2:M2"/>
    <mergeCell ref="B17:C17"/>
    <mergeCell ref="B30:C30"/>
    <mergeCell ref="B24:C24"/>
    <mergeCell ref="B25:C25"/>
    <mergeCell ref="B27:C27"/>
    <mergeCell ref="B26:C26"/>
    <mergeCell ref="B28:C28"/>
    <mergeCell ref="B19:C19"/>
    <mergeCell ref="A11:C11"/>
    <mergeCell ref="A12:C12"/>
    <mergeCell ref="B13:C13"/>
    <mergeCell ref="B14:C14"/>
    <mergeCell ref="B16:C16"/>
    <mergeCell ref="A34:C34"/>
    <mergeCell ref="B35:C35"/>
    <mergeCell ref="B33:C33"/>
    <mergeCell ref="B32:C32"/>
    <mergeCell ref="A31:C31"/>
    <mergeCell ref="A40:C40"/>
    <mergeCell ref="B39:C39"/>
    <mergeCell ref="B36:C36"/>
    <mergeCell ref="B37:C37"/>
    <mergeCell ref="B38:C38"/>
    <mergeCell ref="B41:C41"/>
    <mergeCell ref="B42:C42"/>
    <mergeCell ref="B43:C43"/>
    <mergeCell ref="B44:C44"/>
    <mergeCell ref="B46:C46"/>
    <mergeCell ref="B45:C45"/>
    <mergeCell ref="B49:C49"/>
    <mergeCell ref="B47:C47"/>
    <mergeCell ref="B48:C48"/>
    <mergeCell ref="B61:C61"/>
    <mergeCell ref="A53:C53"/>
    <mergeCell ref="B54:C54"/>
    <mergeCell ref="A50:C50"/>
    <mergeCell ref="B51:C51"/>
    <mergeCell ref="B52:C52"/>
    <mergeCell ref="B60:C60"/>
    <mergeCell ref="A57:C57"/>
    <mergeCell ref="A58:C58"/>
    <mergeCell ref="A59:C59"/>
    <mergeCell ref="B55:C55"/>
    <mergeCell ref="B56:C56"/>
    <mergeCell ref="B76:C76"/>
    <mergeCell ref="B74:C74"/>
    <mergeCell ref="B75:C75"/>
    <mergeCell ref="A78:C78"/>
    <mergeCell ref="B79:C79"/>
    <mergeCell ref="B63:C63"/>
    <mergeCell ref="A64:C64"/>
    <mergeCell ref="B65:C65"/>
    <mergeCell ref="B68:C68"/>
    <mergeCell ref="B62:C62"/>
    <mergeCell ref="A69:C69"/>
    <mergeCell ref="B66:C66"/>
    <mergeCell ref="B67:C67"/>
    <mergeCell ref="B70:C70"/>
    <mergeCell ref="B71:C71"/>
    <mergeCell ref="A72:C72"/>
    <mergeCell ref="B73:C73"/>
    <mergeCell ref="B77:C77"/>
    <mergeCell ref="A3:M3"/>
    <mergeCell ref="A4:M4"/>
    <mergeCell ref="A8:M8"/>
    <mergeCell ref="B29:C29"/>
    <mergeCell ref="A5:M5"/>
    <mergeCell ref="A6:M6"/>
    <mergeCell ref="A7:M7"/>
    <mergeCell ref="A21:C21"/>
    <mergeCell ref="B22:C22"/>
    <mergeCell ref="B23:C23"/>
    <mergeCell ref="B15:C15"/>
    <mergeCell ref="B20:C20"/>
    <mergeCell ref="B18:C18"/>
    <mergeCell ref="A92:C92"/>
    <mergeCell ref="A93:C93"/>
    <mergeCell ref="B91:C91"/>
    <mergeCell ref="A88:C88"/>
    <mergeCell ref="B89:C89"/>
    <mergeCell ref="B90:C90"/>
    <mergeCell ref="B86:C86"/>
    <mergeCell ref="B87:C87"/>
    <mergeCell ref="A80:C80"/>
    <mergeCell ref="B81:C81"/>
    <mergeCell ref="B84:C84"/>
    <mergeCell ref="A85:C85"/>
    <mergeCell ref="B82:C82"/>
    <mergeCell ref="B83:C83"/>
  </mergeCells>
  <conditionalFormatting sqref="D93:R93">
    <cfRule type="cellIs" dxfId="9" priority="34" operator="notEqual">
      <formula>0</formula>
    </cfRule>
  </conditionalFormatting>
  <conditionalFormatting sqref="P12:P57 P59:P92">
    <cfRule type="cellIs" dxfId="8" priority="32" operator="notEqual">
      <formula>100%</formula>
    </cfRule>
  </conditionalFormatting>
  <conditionalFormatting sqref="R12:R57 R59:R92">
    <cfRule type="cellIs" dxfId="7" priority="33" operator="greaterThan">
      <formula>100%</formula>
    </cfRule>
  </conditionalFormatting>
  <dataValidations count="1">
    <dataValidation operator="lessThanOrEqual" allowBlank="1" showInputMessage="1" showErrorMessage="1" sqref="E58:P58 E11:P11" xr:uid="{00000000-0002-0000-0100-000000000000}"/>
  </dataValidations>
  <pageMargins left="0.7" right="0.7" top="0.75" bottom="0.75" header="0.3" footer="0.3"/>
  <pageSetup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85"/>
  <sheetViews>
    <sheetView tabSelected="1" zoomScale="80" zoomScaleNormal="80" workbookViewId="0">
      <pane xSplit="4" ySplit="11" topLeftCell="E12" activePane="bottomRight" state="frozen"/>
      <selection pane="topRight" activeCell="E1" sqref="E1"/>
      <selection pane="bottomLeft" activeCell="A12" sqref="A12"/>
      <selection pane="bottomRight" activeCell="E240" sqref="E240"/>
    </sheetView>
  </sheetViews>
  <sheetFormatPr defaultColWidth="9.44140625" defaultRowHeight="18.75" customHeight="1" x14ac:dyDescent="0.3"/>
  <cols>
    <col min="1" max="1" width="22.44140625" style="9" customWidth="1"/>
    <col min="2" max="2" width="88.5546875" style="9" customWidth="1"/>
    <col min="3" max="3" width="13.5546875" style="9" customWidth="1"/>
    <col min="4" max="5" width="19" style="8" customWidth="1"/>
    <col min="6" max="6" width="14.5546875" style="7" customWidth="1"/>
    <col min="7" max="7" width="19" style="8" hidden="1" customWidth="1"/>
    <col min="8" max="8" width="14.5546875" style="7" hidden="1" customWidth="1"/>
    <col min="9" max="9" width="19" style="8" hidden="1" customWidth="1"/>
    <col min="10" max="10" width="14.5546875" style="7" hidden="1" customWidth="1"/>
    <col min="11" max="11" width="19" style="8" hidden="1" customWidth="1"/>
    <col min="12" max="12" width="14.5546875" style="7" hidden="1" customWidth="1"/>
    <col min="13" max="13" width="19" style="8" customWidth="1"/>
    <col min="14" max="14" width="14.5546875" style="7" customWidth="1"/>
    <col min="15" max="15" width="19" style="8" customWidth="1"/>
    <col min="16" max="16" width="14.5546875" style="7" customWidth="1"/>
    <col min="17" max="17" width="19" style="8" hidden="1" customWidth="1"/>
    <col min="18" max="18" width="14.5546875" style="7" hidden="1" customWidth="1"/>
    <col min="19" max="19" width="19" style="8" hidden="1" customWidth="1"/>
    <col min="20" max="20" width="14.5546875" style="7" hidden="1" customWidth="1"/>
    <col min="21" max="21" width="19" style="8" customWidth="1"/>
    <col min="22" max="22" width="14.5546875" style="7" customWidth="1"/>
    <col min="23" max="23" width="19" style="8" customWidth="1"/>
    <col min="24" max="24" width="14.5546875" style="7" customWidth="1"/>
    <col min="25" max="25" width="19" style="8" customWidth="1"/>
    <col min="26" max="26" width="14.5546875" style="7" customWidth="1"/>
    <col min="27" max="27" width="19" style="9" customWidth="1"/>
    <col min="28" max="28" width="14.5546875" style="9" customWidth="1"/>
    <col min="29" max="16384" width="9.44140625" style="9"/>
  </cols>
  <sheetData>
    <row r="1" spans="1:28" ht="18.75" customHeight="1" x14ac:dyDescent="0.3">
      <c r="A1" s="218" t="s">
        <v>46</v>
      </c>
      <c r="B1" s="218"/>
      <c r="C1" s="218"/>
      <c r="D1" s="218"/>
      <c r="E1" s="218"/>
      <c r="F1" s="218"/>
      <c r="G1" s="218"/>
      <c r="H1" s="218"/>
      <c r="I1" s="218"/>
      <c r="J1" s="218"/>
      <c r="K1" s="218"/>
      <c r="L1" s="218"/>
      <c r="M1" s="218"/>
    </row>
    <row r="2" spans="1:28" ht="18.75" customHeight="1" x14ac:dyDescent="0.3">
      <c r="A2" s="219" t="s">
        <v>32</v>
      </c>
      <c r="B2" s="219"/>
      <c r="C2" s="219"/>
      <c r="D2" s="219"/>
      <c r="E2" s="219"/>
      <c r="F2" s="219"/>
      <c r="G2" s="219"/>
      <c r="H2" s="219"/>
      <c r="I2" s="219"/>
      <c r="J2" s="219"/>
      <c r="K2" s="219"/>
      <c r="L2" s="219"/>
      <c r="M2" s="219"/>
    </row>
    <row r="3" spans="1:28" ht="18.75" customHeight="1" x14ac:dyDescent="0.3">
      <c r="A3" s="220" t="s">
        <v>20</v>
      </c>
      <c r="B3" s="220"/>
      <c r="C3" s="220"/>
      <c r="D3" s="220"/>
      <c r="E3" s="220"/>
      <c r="F3" s="220"/>
      <c r="G3" s="220"/>
      <c r="H3" s="220"/>
      <c r="I3" s="220"/>
      <c r="J3" s="220"/>
      <c r="K3" s="220"/>
      <c r="L3" s="220"/>
      <c r="M3" s="220"/>
      <c r="P3" s="66"/>
      <c r="Q3"/>
      <c r="S3"/>
    </row>
    <row r="4" spans="1:28" ht="18.75" customHeight="1" thickBot="1" x14ac:dyDescent="0.35">
      <c r="A4" s="1"/>
      <c r="B4" s="1"/>
      <c r="C4" s="1"/>
      <c r="D4" s="1"/>
      <c r="E4" s="1"/>
      <c r="F4" s="59"/>
      <c r="G4" s="1"/>
      <c r="H4" s="59"/>
      <c r="I4" s="1"/>
      <c r="J4" s="59"/>
      <c r="K4" s="1"/>
      <c r="L4" s="59"/>
      <c r="M4" s="1"/>
      <c r="P4" s="66"/>
      <c r="Q4"/>
      <c r="S4"/>
    </row>
    <row r="5" spans="1:28" ht="36" customHeight="1" thickBot="1" x14ac:dyDescent="0.35">
      <c r="A5" s="1"/>
      <c r="B5" s="1"/>
      <c r="C5" s="1"/>
      <c r="D5" s="32" t="s">
        <v>31</v>
      </c>
      <c r="E5" s="2" t="s">
        <v>250</v>
      </c>
      <c r="F5" s="3" t="s">
        <v>5</v>
      </c>
      <c r="G5" s="21" t="s">
        <v>11</v>
      </c>
      <c r="H5" s="64" t="s">
        <v>16</v>
      </c>
      <c r="I5" s="21" t="s">
        <v>112</v>
      </c>
      <c r="J5" s="64" t="s">
        <v>113</v>
      </c>
      <c r="K5" s="41" t="s">
        <v>12</v>
      </c>
      <c r="L5" s="24" t="s">
        <v>6</v>
      </c>
      <c r="M5" s="2" t="s">
        <v>13</v>
      </c>
      <c r="N5" s="3" t="s">
        <v>7</v>
      </c>
      <c r="O5" s="2" t="s">
        <v>14</v>
      </c>
      <c r="P5" s="3" t="s">
        <v>8</v>
      </c>
      <c r="Q5" s="42" t="s">
        <v>15</v>
      </c>
      <c r="R5" s="6" t="s">
        <v>9</v>
      </c>
      <c r="S5" s="110" t="s">
        <v>42</v>
      </c>
      <c r="T5" s="109" t="s">
        <v>47</v>
      </c>
      <c r="U5" s="70" t="s">
        <v>114</v>
      </c>
      <c r="V5" s="71" t="s">
        <v>115</v>
      </c>
    </row>
    <row r="6" spans="1:28" ht="22.5" customHeight="1" x14ac:dyDescent="0.3">
      <c r="A6" s="1"/>
      <c r="B6" s="1"/>
      <c r="C6" s="1"/>
      <c r="D6" s="38" t="s">
        <v>28</v>
      </c>
      <c r="E6" s="39">
        <f>SUM(E7:E10)</f>
        <v>0</v>
      </c>
      <c r="F6" s="60" t="e">
        <f>E6/E$238</f>
        <v>#DIV/0!</v>
      </c>
      <c r="G6" s="39" t="e">
        <f t="shared" ref="G6" si="0">SUM(G7:G10)</f>
        <v>#REF!</v>
      </c>
      <c r="H6" s="60" t="e">
        <f>G6/G$238</f>
        <v>#REF!</v>
      </c>
      <c r="I6" s="39" t="e">
        <f t="shared" ref="I6" si="1">SUM(I7:I10)</f>
        <v>#REF!</v>
      </c>
      <c r="J6" s="60" t="e">
        <f>I6/I$238</f>
        <v>#REF!</v>
      </c>
      <c r="K6" s="39">
        <f t="shared" ref="K6" si="2">SUM(K7:K10)</f>
        <v>0</v>
      </c>
      <c r="L6" s="60" t="e">
        <f>K6/K$238</f>
        <v>#DIV/0!</v>
      </c>
      <c r="M6" s="39">
        <f t="shared" ref="M6" si="3">SUM(M7:M10)</f>
        <v>0</v>
      </c>
      <c r="N6" s="60" t="e">
        <f>M6/M$238</f>
        <v>#DIV/0!</v>
      </c>
      <c r="O6" s="39">
        <f t="shared" ref="O6" si="4">SUM(O7:O10)</f>
        <v>0</v>
      </c>
      <c r="P6" s="60" t="e">
        <f>O6/O$238</f>
        <v>#DIV/0!</v>
      </c>
      <c r="Q6" s="40">
        <f t="shared" ref="Q6" si="5">SUM(Q7:Q10)</f>
        <v>0</v>
      </c>
      <c r="R6" s="67" t="e">
        <f>Q6/Q$238</f>
        <v>#DIV/0!</v>
      </c>
      <c r="S6" s="113">
        <f t="shared" ref="S6" si="6">SUM(S7:S10)</f>
        <v>0</v>
      </c>
      <c r="T6" s="112" t="e">
        <f>S6/S$238</f>
        <v>#DIV/0!</v>
      </c>
      <c r="U6" s="39">
        <f t="shared" ref="U6" si="7">SUM(U7:U10)</f>
        <v>0</v>
      </c>
      <c r="V6" s="60" t="e">
        <f>U6/U$238</f>
        <v>#DIV/0!</v>
      </c>
    </row>
    <row r="7" spans="1:28" ht="27.75" customHeight="1" x14ac:dyDescent="0.3">
      <c r="A7" s="1"/>
      <c r="B7" s="1"/>
      <c r="C7" s="1"/>
      <c r="D7" s="33" t="s">
        <v>43</v>
      </c>
      <c r="E7" s="35">
        <f>E222</f>
        <v>0</v>
      </c>
      <c r="F7" s="60" t="e">
        <f>E7/E$238</f>
        <v>#DIV/0!</v>
      </c>
      <c r="G7" s="35">
        <f t="shared" ref="G7" si="8">G222</f>
        <v>0</v>
      </c>
      <c r="H7" s="60" t="e">
        <f>G7/G$238</f>
        <v>#REF!</v>
      </c>
      <c r="I7" s="35">
        <f t="shared" ref="I7" si="9">I222</f>
        <v>0</v>
      </c>
      <c r="J7" s="60" t="e">
        <f>I7/I$238</f>
        <v>#REF!</v>
      </c>
      <c r="K7" s="35">
        <f t="shared" ref="K7" si="10">K222</f>
        <v>0</v>
      </c>
      <c r="L7" s="60" t="e">
        <f>K7/K$238</f>
        <v>#DIV/0!</v>
      </c>
      <c r="M7" s="35">
        <f t="shared" ref="M7" si="11">M222</f>
        <v>0</v>
      </c>
      <c r="N7" s="60" t="e">
        <f>M7/M$238</f>
        <v>#DIV/0!</v>
      </c>
      <c r="O7" s="35">
        <f t="shared" ref="O7" si="12">O222</f>
        <v>0</v>
      </c>
      <c r="P7" s="60" t="e">
        <f>O7/O$238</f>
        <v>#DIV/0!</v>
      </c>
      <c r="Q7" s="36">
        <f t="shared" ref="Q7" si="13">Q222</f>
        <v>0</v>
      </c>
      <c r="R7" s="67" t="e">
        <f>Q7/Q$238</f>
        <v>#DIV/0!</v>
      </c>
      <c r="S7" s="122">
        <f t="shared" ref="S7" si="14">S222</f>
        <v>0</v>
      </c>
      <c r="T7" s="125" t="e">
        <f>S7/S$238</f>
        <v>#DIV/0!</v>
      </c>
      <c r="U7" s="35">
        <f t="shared" ref="U7" si="15">U222</f>
        <v>0</v>
      </c>
      <c r="V7" s="60" t="e">
        <f>U7/U$238</f>
        <v>#DIV/0!</v>
      </c>
    </row>
    <row r="8" spans="1:28" ht="32.25" customHeight="1" x14ac:dyDescent="0.3">
      <c r="A8" s="1"/>
      <c r="B8" s="1"/>
      <c r="C8" s="1"/>
      <c r="D8" s="33" t="s">
        <v>44</v>
      </c>
      <c r="E8" s="35">
        <f>E230</f>
        <v>0</v>
      </c>
      <c r="F8" s="60" t="e">
        <f>E8/E$238</f>
        <v>#DIV/0!</v>
      </c>
      <c r="G8" s="35">
        <f t="shared" ref="G8" si="16">G230</f>
        <v>0</v>
      </c>
      <c r="H8" s="60" t="e">
        <f>G8/G$238</f>
        <v>#REF!</v>
      </c>
      <c r="I8" s="133">
        <f t="shared" ref="I8" si="17">I230</f>
        <v>0</v>
      </c>
      <c r="J8" s="134" t="e">
        <f>I8/I$238</f>
        <v>#REF!</v>
      </c>
      <c r="K8" s="35">
        <f t="shared" ref="K8" si="18">K230</f>
        <v>0</v>
      </c>
      <c r="L8" s="60" t="e">
        <f>K8/K$238</f>
        <v>#DIV/0!</v>
      </c>
      <c r="M8" s="133">
        <f t="shared" ref="M8" si="19">M230</f>
        <v>0</v>
      </c>
      <c r="N8" s="134" t="e">
        <f>M8/M$238</f>
        <v>#DIV/0!</v>
      </c>
      <c r="O8" s="44">
        <f t="shared" ref="O8" si="20">O230</f>
        <v>0</v>
      </c>
      <c r="P8" s="83" t="e">
        <f>O8/O$238</f>
        <v>#DIV/0!</v>
      </c>
      <c r="Q8" s="45">
        <f t="shared" ref="Q8" si="21">Q230</f>
        <v>0</v>
      </c>
      <c r="R8" s="84" t="e">
        <f>Q8/Q$238</f>
        <v>#DIV/0!</v>
      </c>
      <c r="S8" s="123">
        <f t="shared" ref="S8" si="22">S230</f>
        <v>0</v>
      </c>
      <c r="T8" s="126" t="e">
        <f>S8/S$238</f>
        <v>#DIV/0!</v>
      </c>
      <c r="U8" s="44">
        <f t="shared" ref="U8" si="23">U230</f>
        <v>0</v>
      </c>
      <c r="V8" s="83" t="e">
        <f>U8/U$238</f>
        <v>#DIV/0!</v>
      </c>
    </row>
    <row r="9" spans="1:28" ht="36" customHeight="1" x14ac:dyDescent="0.3">
      <c r="A9" s="10" t="s">
        <v>21</v>
      </c>
      <c r="B9" s="46"/>
      <c r="C9"/>
      <c r="D9" s="33" t="s">
        <v>29</v>
      </c>
      <c r="E9" s="35">
        <f>E13+E21+E29+E37+E46+E54+E62+E70+E78+E86+E94</f>
        <v>0</v>
      </c>
      <c r="F9" s="60" t="e">
        <f>E9/(E$238-E$222-E$230)</f>
        <v>#DIV/0!</v>
      </c>
      <c r="G9" s="35" t="e">
        <f>G13+#REF!+G21+G29+G37+G46+G54+G62+G70+G78+G86+G94</f>
        <v>#REF!</v>
      </c>
      <c r="H9" s="60" t="e">
        <f>G9/(G$238-G$222-G$230)</f>
        <v>#REF!</v>
      </c>
      <c r="I9" s="35" t="e">
        <f>I13+#REF!+I21+I29+I37+I46+I54+I62+I70+I78+I86+I94</f>
        <v>#REF!</v>
      </c>
      <c r="J9" s="60" t="e">
        <f>I9/(I$238-I$222-I$230)</f>
        <v>#REF!</v>
      </c>
      <c r="K9" s="35">
        <f>K13+K21+K29+K37+K46+K54+K62+K70+K78+K86+K94</f>
        <v>0</v>
      </c>
      <c r="L9" s="60" t="e">
        <f>K9/(K$238-K$222-K$230)</f>
        <v>#DIV/0!</v>
      </c>
      <c r="M9" s="35">
        <f>M13+M21+M29+M37+M46+M54+M62+M70+M78+M86+M94</f>
        <v>0</v>
      </c>
      <c r="N9" s="60" t="e">
        <f>M9/(M$238-M$222-M$230)</f>
        <v>#DIV/0!</v>
      </c>
      <c r="O9" s="44">
        <f>O13+O21+O29+O37+O46+O54+O62+O70+O78+O86+O94</f>
        <v>0</v>
      </c>
      <c r="P9" s="83" t="e">
        <f>O9/(O$238-O$222-O$230)</f>
        <v>#DIV/0!</v>
      </c>
      <c r="Q9" s="36">
        <f>Q13+Q21+Q29+Q37+Q46+Q54+Q62+Q70+Q78+Q86+Q94</f>
        <v>0</v>
      </c>
      <c r="R9" s="67" t="e">
        <f>Q9/(Q$238-Q$222-Q$230)</f>
        <v>#DIV/0!</v>
      </c>
      <c r="S9" s="111">
        <f>S13+S21+S29+S37+S46+S54+S62+S70+S78+S86+S94</f>
        <v>0</v>
      </c>
      <c r="T9" s="112" t="e">
        <f>S9/(S$238-S$222-S$230)</f>
        <v>#DIV/0!</v>
      </c>
      <c r="U9" s="168">
        <f>U13+U21+U29+U37+U46+U54+U62+U70+U78+U86+U94</f>
        <v>0</v>
      </c>
      <c r="V9" s="169" t="e">
        <f>U9/(U$238-U$222-U$230)</f>
        <v>#DIV/0!</v>
      </c>
    </row>
    <row r="10" spans="1:28" ht="22.5" customHeight="1" thickBot="1" x14ac:dyDescent="0.35">
      <c r="A10" s="10" t="s">
        <v>0</v>
      </c>
      <c r="B10" s="47"/>
      <c r="C10"/>
      <c r="D10" s="34" t="s">
        <v>30</v>
      </c>
      <c r="E10" s="31">
        <f>E102+E110+E118+E126+E134+E142+E150+E158+E166+E174+E182+E190+E198+E206+E214</f>
        <v>0</v>
      </c>
      <c r="F10" s="61" t="e">
        <f>E10/(E$238-E$222-E$230)</f>
        <v>#DIV/0!</v>
      </c>
      <c r="G10" s="31">
        <f>G102+G110+G118+G126+G134+G142+G150+G158+G166+G174+G182+G190+G198+G206</f>
        <v>0</v>
      </c>
      <c r="H10" s="61" t="e">
        <f>G10/(G$238-G$222-G$230)</f>
        <v>#REF!</v>
      </c>
      <c r="I10" s="31">
        <f>I102+I110+I118+I126+I134+I142+I150+I158+I166+I174+I182+I190+I198+I206+I214</f>
        <v>0</v>
      </c>
      <c r="J10" s="61" t="e">
        <f>I10/(I$238-I$222-I$230)</f>
        <v>#REF!</v>
      </c>
      <c r="K10" s="31">
        <f>K102+K110+K118+K126+K134+K142+K150+K158+K166+K174+K182+K190+K198+K206+K214</f>
        <v>0</v>
      </c>
      <c r="L10" s="61" t="e">
        <f>K10/(K$238-K$222-K$230)</f>
        <v>#DIV/0!</v>
      </c>
      <c r="M10" s="31">
        <f>M102+M110+M118+M126+M134+M142+M150+M158+M166+M174+M182+M190+M198+M206+M214</f>
        <v>0</v>
      </c>
      <c r="N10" s="61" t="e">
        <f>M10/(M$238-M$222-M$230)</f>
        <v>#DIV/0!</v>
      </c>
      <c r="O10" s="31">
        <f>O102+O110+O118+O126+O134+O142+O150+O158+O166+O174+O182+O190+O198+O206+O214</f>
        <v>0</v>
      </c>
      <c r="P10" s="61" t="e">
        <f>O10/(O$238-O$222-O$230)</f>
        <v>#DIV/0!</v>
      </c>
      <c r="Q10" s="37">
        <f>Q102+Q110+Q118+Q126+Q134+Q142+Q150+Q158+Q166+Q174+Q182+Q190+Q198+Q206+Q214</f>
        <v>0</v>
      </c>
      <c r="R10" s="82" t="e">
        <f>Q10/(Q$238-Q$222-Q$230)</f>
        <v>#DIV/0!</v>
      </c>
      <c r="S10" s="124">
        <f>S102+S110+S118+S126+S134+S142+S150+S158+S166+S174+S182+S190+S198+S206+S214</f>
        <v>0</v>
      </c>
      <c r="T10" s="127" t="e">
        <f>S10/(S$238-S$222-S$230)</f>
        <v>#DIV/0!</v>
      </c>
      <c r="U10" s="170">
        <f>U102+U110+U118+U126+U134+U142+U150+U158+U166+U174+U182+U190+U198+U206+U214</f>
        <v>0</v>
      </c>
      <c r="V10" s="171" t="e">
        <f>U10/(U$238-U$222-U$230)</f>
        <v>#DIV/0!</v>
      </c>
    </row>
    <row r="11" spans="1:28" ht="18.75" customHeight="1" thickBot="1" x14ac:dyDescent="0.35"/>
    <row r="12" spans="1:28" s="11" customFormat="1" ht="85.5" customHeight="1" thickBot="1" x14ac:dyDescent="0.35">
      <c r="A12" s="207" t="s">
        <v>33</v>
      </c>
      <c r="B12" s="208"/>
      <c r="C12" s="212"/>
      <c r="D12" s="43" t="s">
        <v>17</v>
      </c>
      <c r="E12" s="2" t="s">
        <v>250</v>
      </c>
      <c r="F12" s="3" t="s">
        <v>5</v>
      </c>
      <c r="G12" s="21" t="s">
        <v>45</v>
      </c>
      <c r="H12" s="22" t="s">
        <v>16</v>
      </c>
      <c r="I12" s="21" t="s">
        <v>112</v>
      </c>
      <c r="J12" s="22" t="s">
        <v>113</v>
      </c>
      <c r="K12" s="23" t="s">
        <v>12</v>
      </c>
      <c r="L12" s="24" t="s">
        <v>6</v>
      </c>
      <c r="M12" s="4" t="s">
        <v>13</v>
      </c>
      <c r="N12" s="3" t="s">
        <v>7</v>
      </c>
      <c r="O12" s="4" t="s">
        <v>14</v>
      </c>
      <c r="P12" s="3" t="s">
        <v>8</v>
      </c>
      <c r="Q12" s="5" t="s">
        <v>15</v>
      </c>
      <c r="R12" s="6" t="s">
        <v>9</v>
      </c>
      <c r="S12" s="110" t="s">
        <v>42</v>
      </c>
      <c r="T12" s="109" t="s">
        <v>47</v>
      </c>
      <c r="U12" s="70" t="s">
        <v>116</v>
      </c>
      <c r="V12" s="71" t="s">
        <v>115</v>
      </c>
      <c r="W12" s="29" t="s">
        <v>22</v>
      </c>
      <c r="X12" s="50" t="s">
        <v>23</v>
      </c>
      <c r="Y12" s="74" t="s">
        <v>18</v>
      </c>
      <c r="Z12" s="76" t="s">
        <v>19</v>
      </c>
      <c r="AA12" s="81" t="s">
        <v>35</v>
      </c>
      <c r="AB12" s="75" t="s">
        <v>36</v>
      </c>
    </row>
    <row r="13" spans="1:28" s="14" customFormat="1" ht="18.75" customHeight="1" x14ac:dyDescent="0.3">
      <c r="A13" s="213" t="s">
        <v>117</v>
      </c>
      <c r="B13" s="214"/>
      <c r="C13" s="215"/>
      <c r="D13" s="20">
        <f>SUM(D14:D20)</f>
        <v>0</v>
      </c>
      <c r="E13" s="12">
        <f>SUM(E14:E20)</f>
        <v>0</v>
      </c>
      <c r="F13" s="13" t="e">
        <f t="shared" ref="F13:F20" si="24">E13/$Y13</f>
        <v>#DIV/0!</v>
      </c>
      <c r="G13" s="12">
        <f t="shared" ref="G13" si="25">SUM(G14:G20)</f>
        <v>0</v>
      </c>
      <c r="H13" s="13" t="e">
        <f t="shared" ref="H13:H68" si="26">G13/$Y13</f>
        <v>#DIV/0!</v>
      </c>
      <c r="I13" s="12">
        <f t="shared" ref="I13" si="27">SUM(I14:I20)</f>
        <v>0</v>
      </c>
      <c r="J13" s="13" t="e">
        <f t="shared" ref="J13:J68" si="28">I13/$Y13</f>
        <v>#DIV/0!</v>
      </c>
      <c r="K13" s="12">
        <f t="shared" ref="K13" si="29">SUM(K14:K20)</f>
        <v>0</v>
      </c>
      <c r="L13" s="13" t="e">
        <f t="shared" ref="L13:L68" si="30">K13/$Y13</f>
        <v>#DIV/0!</v>
      </c>
      <c r="M13" s="12">
        <f t="shared" ref="M13" si="31">SUM(M14:M20)</f>
        <v>0</v>
      </c>
      <c r="N13" s="13" t="e">
        <f t="shared" ref="N13:N68" si="32">M13/$Y13</f>
        <v>#DIV/0!</v>
      </c>
      <c r="O13" s="135">
        <f t="shared" ref="O13" si="33">SUM(O14:O20)</f>
        <v>0</v>
      </c>
      <c r="P13" s="136" t="e">
        <f t="shared" ref="P13:P68" si="34">O13/$Y13</f>
        <v>#DIV/0!</v>
      </c>
      <c r="Q13" s="25">
        <f t="shared" ref="Q13" si="35">SUM(Q14:Q20)</f>
        <v>0</v>
      </c>
      <c r="R13" s="26" t="e">
        <f t="shared" ref="R13:R68" si="36">Q13/$Y13</f>
        <v>#DIV/0!</v>
      </c>
      <c r="S13" s="143">
        <f t="shared" ref="S13" si="37">SUM(S14:S20)</f>
        <v>0</v>
      </c>
      <c r="T13" s="144" t="e">
        <f t="shared" ref="T13:T68" si="38">S13/$Y13</f>
        <v>#DIV/0!</v>
      </c>
      <c r="U13" s="12">
        <f t="shared" ref="U13" si="39">SUM(U14:U20)</f>
        <v>0</v>
      </c>
      <c r="V13" s="13" t="e">
        <f t="shared" ref="V13:V68" si="40">U13/$Y13</f>
        <v>#DIV/0!</v>
      </c>
      <c r="W13" s="27">
        <f t="shared" ref="W13" si="41">SUM(W14:W20)</f>
        <v>0</v>
      </c>
      <c r="X13" s="28" t="e">
        <f t="shared" ref="X13:X68" si="42">W13/$Y13</f>
        <v>#DIV/0!</v>
      </c>
      <c r="Y13" s="77">
        <f>SUM(Y14:Y20)</f>
        <v>0</v>
      </c>
      <c r="Z13" s="48" t="e">
        <f>Y13/$D13</f>
        <v>#DIV/0!</v>
      </c>
      <c r="AA13" s="77">
        <f>SUM(AA14:AA20)</f>
        <v>0</v>
      </c>
      <c r="AB13" s="48" t="e">
        <f>AA13/$Y13</f>
        <v>#DIV/0!</v>
      </c>
    </row>
    <row r="14" spans="1:28" ht="18.75" customHeight="1" x14ac:dyDescent="0.3">
      <c r="A14" s="15" t="s">
        <v>24</v>
      </c>
      <c r="B14" s="190" t="s">
        <v>110</v>
      </c>
      <c r="C14" s="191"/>
      <c r="D14" s="19"/>
      <c r="E14" s="16"/>
      <c r="F14" s="30" t="e">
        <f t="shared" si="24"/>
        <v>#DIV/0!</v>
      </c>
      <c r="G14" s="16"/>
      <c r="H14" s="30" t="e">
        <f t="shared" si="26"/>
        <v>#DIV/0!</v>
      </c>
      <c r="I14" s="16"/>
      <c r="J14" s="30" t="e">
        <f t="shared" si="28"/>
        <v>#DIV/0!</v>
      </c>
      <c r="K14" s="16"/>
      <c r="L14" s="30" t="e">
        <f t="shared" si="30"/>
        <v>#DIV/0!</v>
      </c>
      <c r="M14" s="16"/>
      <c r="N14" s="30" t="e">
        <f t="shared" si="32"/>
        <v>#DIV/0!</v>
      </c>
      <c r="O14" s="137"/>
      <c r="P14" s="138" t="e">
        <f t="shared" si="34"/>
        <v>#DIV/0!</v>
      </c>
      <c r="Q14" s="17"/>
      <c r="R14" s="68" t="e">
        <f t="shared" si="36"/>
        <v>#DIV/0!</v>
      </c>
      <c r="S14" s="141"/>
      <c r="T14" s="145" t="e">
        <f t="shared" si="38"/>
        <v>#DIV/0!</v>
      </c>
      <c r="U14" s="175"/>
      <c r="V14" s="30" t="e">
        <f t="shared" si="40"/>
        <v>#DIV/0!</v>
      </c>
      <c r="W14" s="17"/>
      <c r="X14" s="51" t="e">
        <f t="shared" si="42"/>
        <v>#DIV/0!</v>
      </c>
      <c r="Y14" s="78">
        <f>E14+G14+I14+K14+M14+O14+Q14+S14+U14+W14</f>
        <v>0</v>
      </c>
      <c r="Z14" s="49" t="e">
        <f t="shared" ref="Z14" si="43">Y14/$D14</f>
        <v>#DIV/0!</v>
      </c>
      <c r="AA14" s="78">
        <f>E14+G14+I14+K14+M14+O14+Q14+S14+U14</f>
        <v>0</v>
      </c>
      <c r="AB14" s="49" t="e">
        <f>AA14/$Y14</f>
        <v>#DIV/0!</v>
      </c>
    </row>
    <row r="15" spans="1:28" ht="18.75" customHeight="1" x14ac:dyDescent="0.3">
      <c r="A15" s="15"/>
      <c r="B15" s="190" t="s">
        <v>49</v>
      </c>
      <c r="C15" s="191"/>
      <c r="D15" s="19"/>
      <c r="E15" s="16"/>
      <c r="F15" s="30" t="e">
        <f t="shared" si="24"/>
        <v>#DIV/0!</v>
      </c>
      <c r="G15" s="16"/>
      <c r="H15" s="30" t="e">
        <f t="shared" si="26"/>
        <v>#DIV/0!</v>
      </c>
      <c r="I15" s="16"/>
      <c r="J15" s="30" t="e">
        <f t="shared" si="28"/>
        <v>#DIV/0!</v>
      </c>
      <c r="K15" s="16"/>
      <c r="L15" s="30" t="e">
        <f t="shared" si="30"/>
        <v>#DIV/0!</v>
      </c>
      <c r="M15" s="16"/>
      <c r="N15" s="30" t="e">
        <f t="shared" si="32"/>
        <v>#DIV/0!</v>
      </c>
      <c r="O15" s="137"/>
      <c r="P15" s="138" t="e">
        <f t="shared" si="34"/>
        <v>#DIV/0!</v>
      </c>
      <c r="Q15" s="17"/>
      <c r="R15" s="68" t="e">
        <f t="shared" si="36"/>
        <v>#DIV/0!</v>
      </c>
      <c r="S15" s="141"/>
      <c r="T15" s="145" t="e">
        <f t="shared" si="38"/>
        <v>#DIV/0!</v>
      </c>
      <c r="U15" s="175"/>
      <c r="V15" s="30" t="e">
        <f t="shared" si="40"/>
        <v>#DIV/0!</v>
      </c>
      <c r="W15" s="17"/>
      <c r="X15" s="51" t="e">
        <f t="shared" si="42"/>
        <v>#DIV/0!</v>
      </c>
      <c r="Y15" s="78">
        <f t="shared" ref="Y15:Y20" si="44">E15+G15+I15+K15+M15+O15+Q15+S15+U15+W15</f>
        <v>0</v>
      </c>
      <c r="Z15" s="49" t="e">
        <f t="shared" ref="Z15:Z20" si="45">Y15/$D15</f>
        <v>#DIV/0!</v>
      </c>
      <c r="AA15" s="78">
        <f t="shared" ref="AA15:AA20" si="46">E15+G15+I15+K15+M15+O15+Q15+S15+U15</f>
        <v>0</v>
      </c>
      <c r="AB15" s="49" t="e">
        <f t="shared" ref="AB15:AB20" si="47">AA15/$Y15</f>
        <v>#DIV/0!</v>
      </c>
    </row>
    <row r="16" spans="1:28" ht="18.75" customHeight="1" x14ac:dyDescent="0.3">
      <c r="A16" s="15" t="s">
        <v>37</v>
      </c>
      <c r="B16" s="190" t="s">
        <v>2</v>
      </c>
      <c r="C16" s="191"/>
      <c r="D16" s="19"/>
      <c r="E16" s="16"/>
      <c r="F16" s="30" t="e">
        <f t="shared" si="24"/>
        <v>#DIV/0!</v>
      </c>
      <c r="G16" s="16"/>
      <c r="H16" s="30" t="e">
        <f t="shared" si="26"/>
        <v>#DIV/0!</v>
      </c>
      <c r="I16" s="16"/>
      <c r="J16" s="30" t="e">
        <f t="shared" si="28"/>
        <v>#DIV/0!</v>
      </c>
      <c r="K16" s="16"/>
      <c r="L16" s="30" t="e">
        <f t="shared" si="30"/>
        <v>#DIV/0!</v>
      </c>
      <c r="M16" s="16"/>
      <c r="N16" s="30" t="e">
        <f t="shared" si="32"/>
        <v>#DIV/0!</v>
      </c>
      <c r="O16" s="137"/>
      <c r="P16" s="138" t="e">
        <f t="shared" si="34"/>
        <v>#DIV/0!</v>
      </c>
      <c r="Q16" s="17"/>
      <c r="R16" s="68" t="e">
        <f t="shared" si="36"/>
        <v>#DIV/0!</v>
      </c>
      <c r="S16" s="141"/>
      <c r="T16" s="145" t="e">
        <f t="shared" si="38"/>
        <v>#DIV/0!</v>
      </c>
      <c r="U16" s="175"/>
      <c r="V16" s="30" t="e">
        <f t="shared" si="40"/>
        <v>#DIV/0!</v>
      </c>
      <c r="W16" s="17"/>
      <c r="X16" s="51" t="e">
        <f t="shared" si="42"/>
        <v>#DIV/0!</v>
      </c>
      <c r="Y16" s="78">
        <f t="shared" si="44"/>
        <v>0</v>
      </c>
      <c r="Z16" s="49" t="e">
        <f t="shared" si="45"/>
        <v>#DIV/0!</v>
      </c>
      <c r="AA16" s="78">
        <f t="shared" si="46"/>
        <v>0</v>
      </c>
      <c r="AB16" s="49" t="e">
        <f t="shared" si="47"/>
        <v>#DIV/0!</v>
      </c>
    </row>
    <row r="17" spans="1:28" ht="18.75" customHeight="1" x14ac:dyDescent="0.3">
      <c r="A17" s="15" t="s">
        <v>38</v>
      </c>
      <c r="B17" s="190" t="s">
        <v>2</v>
      </c>
      <c r="C17" s="191"/>
      <c r="D17" s="19"/>
      <c r="E17" s="16"/>
      <c r="F17" s="30" t="e">
        <f t="shared" si="24"/>
        <v>#DIV/0!</v>
      </c>
      <c r="G17" s="16"/>
      <c r="H17" s="30" t="e">
        <f t="shared" si="26"/>
        <v>#DIV/0!</v>
      </c>
      <c r="I17" s="16"/>
      <c r="J17" s="30" t="e">
        <f t="shared" si="28"/>
        <v>#DIV/0!</v>
      </c>
      <c r="K17" s="16"/>
      <c r="L17" s="30" t="e">
        <f t="shared" si="30"/>
        <v>#DIV/0!</v>
      </c>
      <c r="M17" s="16"/>
      <c r="N17" s="30" t="e">
        <f t="shared" si="32"/>
        <v>#DIV/0!</v>
      </c>
      <c r="O17" s="137"/>
      <c r="P17" s="138" t="e">
        <f t="shared" si="34"/>
        <v>#DIV/0!</v>
      </c>
      <c r="Q17" s="17"/>
      <c r="R17" s="68" t="e">
        <f t="shared" si="36"/>
        <v>#DIV/0!</v>
      </c>
      <c r="S17" s="141"/>
      <c r="T17" s="145" t="e">
        <f t="shared" si="38"/>
        <v>#DIV/0!</v>
      </c>
      <c r="U17" s="175"/>
      <c r="V17" s="30" t="e">
        <f t="shared" si="40"/>
        <v>#DIV/0!</v>
      </c>
      <c r="W17" s="17"/>
      <c r="X17" s="51" t="e">
        <f t="shared" si="42"/>
        <v>#DIV/0!</v>
      </c>
      <c r="Y17" s="78">
        <f t="shared" si="44"/>
        <v>0</v>
      </c>
      <c r="Z17" s="49" t="e">
        <f t="shared" si="45"/>
        <v>#DIV/0!</v>
      </c>
      <c r="AA17" s="78">
        <f t="shared" si="46"/>
        <v>0</v>
      </c>
      <c r="AB17" s="49" t="e">
        <f t="shared" si="47"/>
        <v>#DIV/0!</v>
      </c>
    </row>
    <row r="18" spans="1:28" ht="18.75" customHeight="1" x14ac:dyDescent="0.3">
      <c r="A18" s="15" t="s">
        <v>39</v>
      </c>
      <c r="B18" s="190" t="s">
        <v>2</v>
      </c>
      <c r="C18" s="191"/>
      <c r="D18" s="19"/>
      <c r="E18" s="16"/>
      <c r="F18" s="30" t="e">
        <f t="shared" si="24"/>
        <v>#DIV/0!</v>
      </c>
      <c r="G18" s="16"/>
      <c r="H18" s="30" t="e">
        <f t="shared" si="26"/>
        <v>#DIV/0!</v>
      </c>
      <c r="I18" s="16"/>
      <c r="J18" s="30" t="e">
        <f t="shared" si="28"/>
        <v>#DIV/0!</v>
      </c>
      <c r="K18" s="16"/>
      <c r="L18" s="30" t="e">
        <f t="shared" si="30"/>
        <v>#DIV/0!</v>
      </c>
      <c r="M18" s="16"/>
      <c r="N18" s="30" t="e">
        <f t="shared" si="32"/>
        <v>#DIV/0!</v>
      </c>
      <c r="O18" s="137"/>
      <c r="P18" s="138" t="e">
        <f t="shared" si="34"/>
        <v>#DIV/0!</v>
      </c>
      <c r="Q18" s="17"/>
      <c r="R18" s="68" t="e">
        <f t="shared" si="36"/>
        <v>#DIV/0!</v>
      </c>
      <c r="S18" s="141"/>
      <c r="T18" s="145" t="e">
        <f t="shared" si="38"/>
        <v>#DIV/0!</v>
      </c>
      <c r="U18" s="175"/>
      <c r="V18" s="30" t="e">
        <f t="shared" si="40"/>
        <v>#DIV/0!</v>
      </c>
      <c r="W18" s="17"/>
      <c r="X18" s="51" t="e">
        <f t="shared" si="42"/>
        <v>#DIV/0!</v>
      </c>
      <c r="Y18" s="78">
        <f t="shared" si="44"/>
        <v>0</v>
      </c>
      <c r="Z18" s="49" t="e">
        <f t="shared" si="45"/>
        <v>#DIV/0!</v>
      </c>
      <c r="AA18" s="78">
        <f t="shared" si="46"/>
        <v>0</v>
      </c>
      <c r="AB18" s="49" t="e">
        <f t="shared" si="47"/>
        <v>#DIV/0!</v>
      </c>
    </row>
    <row r="19" spans="1:28" ht="18.75" customHeight="1" x14ac:dyDescent="0.3">
      <c r="A19" s="15" t="s">
        <v>1</v>
      </c>
      <c r="B19" s="190" t="s">
        <v>2</v>
      </c>
      <c r="C19" s="191"/>
      <c r="D19" s="19"/>
      <c r="E19" s="16"/>
      <c r="F19" s="30" t="e">
        <f t="shared" si="24"/>
        <v>#DIV/0!</v>
      </c>
      <c r="G19" s="16"/>
      <c r="H19" s="30" t="e">
        <f t="shared" si="26"/>
        <v>#DIV/0!</v>
      </c>
      <c r="I19" s="16"/>
      <c r="J19" s="30" t="e">
        <f t="shared" si="28"/>
        <v>#DIV/0!</v>
      </c>
      <c r="K19" s="16"/>
      <c r="L19" s="30" t="e">
        <f t="shared" si="30"/>
        <v>#DIV/0!</v>
      </c>
      <c r="M19" s="16"/>
      <c r="N19" s="30" t="e">
        <f t="shared" si="32"/>
        <v>#DIV/0!</v>
      </c>
      <c r="O19" s="137"/>
      <c r="P19" s="138" t="e">
        <f t="shared" si="34"/>
        <v>#DIV/0!</v>
      </c>
      <c r="Q19" s="17"/>
      <c r="R19" s="68" t="e">
        <f t="shared" si="36"/>
        <v>#DIV/0!</v>
      </c>
      <c r="S19" s="141"/>
      <c r="T19" s="145" t="e">
        <f t="shared" si="38"/>
        <v>#DIV/0!</v>
      </c>
      <c r="U19" s="175"/>
      <c r="V19" s="30" t="e">
        <f t="shared" si="40"/>
        <v>#DIV/0!</v>
      </c>
      <c r="W19" s="17"/>
      <c r="X19" s="51" t="e">
        <f t="shared" si="42"/>
        <v>#DIV/0!</v>
      </c>
      <c r="Y19" s="78">
        <f t="shared" si="44"/>
        <v>0</v>
      </c>
      <c r="Z19" s="49" t="e">
        <f t="shared" si="45"/>
        <v>#DIV/0!</v>
      </c>
      <c r="AA19" s="78">
        <f t="shared" si="46"/>
        <v>0</v>
      </c>
      <c r="AB19" s="49" t="e">
        <f t="shared" si="47"/>
        <v>#DIV/0!</v>
      </c>
    </row>
    <row r="20" spans="1:28" ht="18.75" customHeight="1" x14ac:dyDescent="0.3">
      <c r="A20" s="15" t="s">
        <v>40</v>
      </c>
      <c r="B20" s="190" t="s">
        <v>2</v>
      </c>
      <c r="C20" s="191"/>
      <c r="D20" s="19"/>
      <c r="E20" s="16"/>
      <c r="F20" s="30" t="e">
        <f t="shared" si="24"/>
        <v>#DIV/0!</v>
      </c>
      <c r="G20" s="16"/>
      <c r="H20" s="30" t="e">
        <f t="shared" si="26"/>
        <v>#DIV/0!</v>
      </c>
      <c r="I20" s="16"/>
      <c r="J20" s="30" t="e">
        <f t="shared" si="28"/>
        <v>#DIV/0!</v>
      </c>
      <c r="K20" s="16"/>
      <c r="L20" s="30" t="e">
        <f t="shared" si="30"/>
        <v>#DIV/0!</v>
      </c>
      <c r="M20" s="16"/>
      <c r="N20" s="30" t="e">
        <f t="shared" si="32"/>
        <v>#DIV/0!</v>
      </c>
      <c r="O20" s="137"/>
      <c r="P20" s="138" t="e">
        <f t="shared" si="34"/>
        <v>#DIV/0!</v>
      </c>
      <c r="Q20" s="17"/>
      <c r="R20" s="68" t="e">
        <f t="shared" si="36"/>
        <v>#DIV/0!</v>
      </c>
      <c r="S20" s="141"/>
      <c r="T20" s="145" t="e">
        <f t="shared" si="38"/>
        <v>#DIV/0!</v>
      </c>
      <c r="U20" s="175"/>
      <c r="V20" s="30" t="e">
        <f t="shared" si="40"/>
        <v>#DIV/0!</v>
      </c>
      <c r="W20" s="17"/>
      <c r="X20" s="51" t="e">
        <f t="shared" si="42"/>
        <v>#DIV/0!</v>
      </c>
      <c r="Y20" s="78">
        <f t="shared" si="44"/>
        <v>0</v>
      </c>
      <c r="Z20" s="49" t="e">
        <f t="shared" si="45"/>
        <v>#DIV/0!</v>
      </c>
      <c r="AA20" s="78">
        <f t="shared" si="46"/>
        <v>0</v>
      </c>
      <c r="AB20" s="49" t="e">
        <f t="shared" si="47"/>
        <v>#DIV/0!</v>
      </c>
    </row>
    <row r="21" spans="1:28" s="14" customFormat="1" ht="18.75" customHeight="1" x14ac:dyDescent="0.3">
      <c r="A21" s="192" t="s">
        <v>122</v>
      </c>
      <c r="B21" s="193"/>
      <c r="C21" s="194"/>
      <c r="D21" s="20">
        <f t="shared" ref="D21" si="48">SUM(D22:D28)</f>
        <v>0</v>
      </c>
      <c r="E21" s="12">
        <f t="shared" ref="E21" si="49">SUM(E22:E28)</f>
        <v>0</v>
      </c>
      <c r="F21" s="13" t="e">
        <f t="shared" ref="F21:F77" si="50">E21/$Y21</f>
        <v>#DIV/0!</v>
      </c>
      <c r="G21" s="12">
        <f t="shared" ref="G21" si="51">SUM(G22:G28)</f>
        <v>0</v>
      </c>
      <c r="H21" s="13" t="e">
        <f t="shared" si="26"/>
        <v>#DIV/0!</v>
      </c>
      <c r="I21" s="12">
        <f t="shared" ref="I21" si="52">SUM(I22:I28)</f>
        <v>0</v>
      </c>
      <c r="J21" s="13" t="e">
        <f t="shared" si="28"/>
        <v>#DIV/0!</v>
      </c>
      <c r="K21" s="12">
        <f t="shared" ref="K21" si="53">SUM(K22:K28)</f>
        <v>0</v>
      </c>
      <c r="L21" s="13" t="e">
        <f t="shared" si="30"/>
        <v>#DIV/0!</v>
      </c>
      <c r="M21" s="12">
        <f t="shared" ref="M21" si="54">SUM(M22:M28)</f>
        <v>0</v>
      </c>
      <c r="N21" s="13" t="e">
        <f t="shared" si="32"/>
        <v>#DIV/0!</v>
      </c>
      <c r="O21" s="135">
        <f t="shared" ref="O21" si="55">SUM(O22:O28)</f>
        <v>0</v>
      </c>
      <c r="P21" s="136" t="e">
        <f t="shared" si="34"/>
        <v>#DIV/0!</v>
      </c>
      <c r="Q21" s="139">
        <f t="shared" ref="Q21" si="56">SUM(Q22:Q28)</f>
        <v>0</v>
      </c>
      <c r="R21" s="140" t="e">
        <f t="shared" si="36"/>
        <v>#DIV/0!</v>
      </c>
      <c r="S21" s="143">
        <f t="shared" ref="S21" si="57">SUM(S22:S28)</f>
        <v>0</v>
      </c>
      <c r="T21" s="144" t="e">
        <f t="shared" si="38"/>
        <v>#DIV/0!</v>
      </c>
      <c r="U21" s="12">
        <f t="shared" ref="U21" si="58">SUM(U22:U28)</f>
        <v>0</v>
      </c>
      <c r="V21" s="13" t="e">
        <f t="shared" si="40"/>
        <v>#DIV/0!</v>
      </c>
      <c r="W21" s="27">
        <f t="shared" ref="W21" si="59">SUM(W22:W28)</f>
        <v>0</v>
      </c>
      <c r="X21" s="28" t="e">
        <f t="shared" si="42"/>
        <v>#DIV/0!</v>
      </c>
      <c r="Y21" s="77">
        <f>SUM(Y22:Y28)</f>
        <v>0</v>
      </c>
      <c r="Z21" s="48" t="e">
        <f>Y21/$D21</f>
        <v>#DIV/0!</v>
      </c>
      <c r="AA21" s="77">
        <f>SUM(AA22:AA28)</f>
        <v>0</v>
      </c>
      <c r="AB21" s="79" t="e">
        <f>AA21/$Y21</f>
        <v>#DIV/0!</v>
      </c>
    </row>
    <row r="22" spans="1:28" ht="18.75" customHeight="1" x14ac:dyDescent="0.3">
      <c r="A22" s="15" t="s">
        <v>24</v>
      </c>
      <c r="B22" s="190" t="s">
        <v>110</v>
      </c>
      <c r="C22" s="191"/>
      <c r="D22" s="19"/>
      <c r="E22" s="16"/>
      <c r="F22" s="30" t="e">
        <f t="shared" si="50"/>
        <v>#DIV/0!</v>
      </c>
      <c r="G22" s="16"/>
      <c r="H22" s="30" t="e">
        <f t="shared" si="26"/>
        <v>#DIV/0!</v>
      </c>
      <c r="I22" s="16"/>
      <c r="J22" s="30" t="e">
        <f t="shared" si="28"/>
        <v>#DIV/0!</v>
      </c>
      <c r="K22" s="16"/>
      <c r="L22" s="30" t="e">
        <f t="shared" si="30"/>
        <v>#DIV/0!</v>
      </c>
      <c r="M22" s="16"/>
      <c r="N22" s="30" t="e">
        <f t="shared" si="32"/>
        <v>#DIV/0!</v>
      </c>
      <c r="O22" s="137"/>
      <c r="P22" s="138" t="e">
        <f t="shared" si="34"/>
        <v>#DIV/0!</v>
      </c>
      <c r="Q22" s="141"/>
      <c r="R22" s="142" t="e">
        <f t="shared" si="36"/>
        <v>#DIV/0!</v>
      </c>
      <c r="S22" s="141"/>
      <c r="T22" s="145" t="e">
        <f t="shared" si="38"/>
        <v>#DIV/0!</v>
      </c>
      <c r="U22" s="175"/>
      <c r="V22" s="30" t="e">
        <f t="shared" si="40"/>
        <v>#DIV/0!</v>
      </c>
      <c r="W22" s="17"/>
      <c r="X22" s="51" t="e">
        <f t="shared" si="42"/>
        <v>#DIV/0!</v>
      </c>
      <c r="Y22" s="78">
        <f>E22+G22+I22+K22+M22+O22+Q22+S22+U22+W22</f>
        <v>0</v>
      </c>
      <c r="Z22" s="49" t="e">
        <f t="shared" ref="Z22:Z28" si="60">Y22/$D22</f>
        <v>#DIV/0!</v>
      </c>
      <c r="AA22" s="78">
        <f>E22+G22+I22+K22+M22+O22+Q22+S22+U22</f>
        <v>0</v>
      </c>
      <c r="AB22" s="49" t="e">
        <f>AA22/$Y22</f>
        <v>#DIV/0!</v>
      </c>
    </row>
    <row r="23" spans="1:28" ht="18.75" customHeight="1" x14ac:dyDescent="0.3">
      <c r="A23" s="15"/>
      <c r="B23" s="190" t="s">
        <v>49</v>
      </c>
      <c r="C23" s="191"/>
      <c r="D23" s="19"/>
      <c r="E23" s="16"/>
      <c r="F23" s="30" t="e">
        <f t="shared" si="50"/>
        <v>#DIV/0!</v>
      </c>
      <c r="G23" s="16"/>
      <c r="H23" s="30" t="e">
        <f t="shared" si="26"/>
        <v>#DIV/0!</v>
      </c>
      <c r="I23" s="16"/>
      <c r="J23" s="30" t="e">
        <f t="shared" si="28"/>
        <v>#DIV/0!</v>
      </c>
      <c r="K23" s="16"/>
      <c r="L23" s="30" t="e">
        <f t="shared" si="30"/>
        <v>#DIV/0!</v>
      </c>
      <c r="M23" s="16"/>
      <c r="N23" s="30" t="e">
        <f t="shared" si="32"/>
        <v>#DIV/0!</v>
      </c>
      <c r="O23" s="137"/>
      <c r="P23" s="138" t="e">
        <f t="shared" si="34"/>
        <v>#DIV/0!</v>
      </c>
      <c r="Q23" s="141"/>
      <c r="R23" s="142" t="e">
        <f t="shared" si="36"/>
        <v>#DIV/0!</v>
      </c>
      <c r="S23" s="141"/>
      <c r="T23" s="145" t="e">
        <f t="shared" si="38"/>
        <v>#DIV/0!</v>
      </c>
      <c r="U23" s="175"/>
      <c r="V23" s="30" t="e">
        <f t="shared" si="40"/>
        <v>#DIV/0!</v>
      </c>
      <c r="W23" s="17"/>
      <c r="X23" s="51" t="e">
        <f t="shared" si="42"/>
        <v>#DIV/0!</v>
      </c>
      <c r="Y23" s="78">
        <f t="shared" ref="Y23:Y28" si="61">E23+G23+I23+K23+M23+O23+Q23+S23+U23+W23</f>
        <v>0</v>
      </c>
      <c r="Z23" s="49" t="e">
        <f t="shared" si="60"/>
        <v>#DIV/0!</v>
      </c>
      <c r="AA23" s="78">
        <f t="shared" ref="AA23:AA28" si="62">E23+G23+I23+K23+M23+O23+Q23+S23+U23</f>
        <v>0</v>
      </c>
      <c r="AB23" s="49" t="e">
        <f t="shared" ref="AB23:AB28" si="63">AA23/$Y23</f>
        <v>#DIV/0!</v>
      </c>
    </row>
    <row r="24" spans="1:28" ht="18.75" customHeight="1" x14ac:dyDescent="0.3">
      <c r="A24" s="15" t="s">
        <v>37</v>
      </c>
      <c r="B24" s="190" t="s">
        <v>2</v>
      </c>
      <c r="C24" s="191"/>
      <c r="D24" s="19"/>
      <c r="E24" s="16"/>
      <c r="F24" s="30" t="e">
        <f t="shared" si="50"/>
        <v>#DIV/0!</v>
      </c>
      <c r="G24" s="16"/>
      <c r="H24" s="30" t="e">
        <f t="shared" si="26"/>
        <v>#DIV/0!</v>
      </c>
      <c r="I24" s="16"/>
      <c r="J24" s="30" t="e">
        <f t="shared" si="28"/>
        <v>#DIV/0!</v>
      </c>
      <c r="K24" s="16"/>
      <c r="L24" s="30" t="e">
        <f t="shared" si="30"/>
        <v>#DIV/0!</v>
      </c>
      <c r="M24" s="16"/>
      <c r="N24" s="30" t="e">
        <f t="shared" si="32"/>
        <v>#DIV/0!</v>
      </c>
      <c r="O24" s="137"/>
      <c r="P24" s="138" t="e">
        <f t="shared" si="34"/>
        <v>#DIV/0!</v>
      </c>
      <c r="Q24" s="141"/>
      <c r="R24" s="142" t="e">
        <f t="shared" si="36"/>
        <v>#DIV/0!</v>
      </c>
      <c r="S24" s="141"/>
      <c r="T24" s="145" t="e">
        <f t="shared" si="38"/>
        <v>#DIV/0!</v>
      </c>
      <c r="U24" s="175"/>
      <c r="V24" s="30" t="e">
        <f t="shared" si="40"/>
        <v>#DIV/0!</v>
      </c>
      <c r="W24" s="17"/>
      <c r="X24" s="51" t="e">
        <f t="shared" si="42"/>
        <v>#DIV/0!</v>
      </c>
      <c r="Y24" s="78">
        <f t="shared" si="61"/>
        <v>0</v>
      </c>
      <c r="Z24" s="49" t="e">
        <f t="shared" si="60"/>
        <v>#DIV/0!</v>
      </c>
      <c r="AA24" s="78">
        <f t="shared" si="62"/>
        <v>0</v>
      </c>
      <c r="AB24" s="49" t="e">
        <f t="shared" si="63"/>
        <v>#DIV/0!</v>
      </c>
    </row>
    <row r="25" spans="1:28" ht="18.75" customHeight="1" x14ac:dyDescent="0.3">
      <c r="A25" s="15" t="s">
        <v>38</v>
      </c>
      <c r="B25" s="190" t="s">
        <v>2</v>
      </c>
      <c r="C25" s="191"/>
      <c r="D25" s="19"/>
      <c r="E25" s="16"/>
      <c r="F25" s="30" t="e">
        <f t="shared" si="50"/>
        <v>#DIV/0!</v>
      </c>
      <c r="G25" s="16"/>
      <c r="H25" s="30" t="e">
        <f t="shared" si="26"/>
        <v>#DIV/0!</v>
      </c>
      <c r="I25" s="16"/>
      <c r="J25" s="30" t="e">
        <f t="shared" si="28"/>
        <v>#DIV/0!</v>
      </c>
      <c r="K25" s="16"/>
      <c r="L25" s="30" t="e">
        <f t="shared" si="30"/>
        <v>#DIV/0!</v>
      </c>
      <c r="M25" s="16"/>
      <c r="N25" s="30" t="e">
        <f t="shared" si="32"/>
        <v>#DIV/0!</v>
      </c>
      <c r="O25" s="137"/>
      <c r="P25" s="138" t="e">
        <f t="shared" si="34"/>
        <v>#DIV/0!</v>
      </c>
      <c r="Q25" s="141"/>
      <c r="R25" s="142" t="e">
        <f t="shared" si="36"/>
        <v>#DIV/0!</v>
      </c>
      <c r="S25" s="141"/>
      <c r="T25" s="145" t="e">
        <f t="shared" si="38"/>
        <v>#DIV/0!</v>
      </c>
      <c r="U25" s="175"/>
      <c r="V25" s="30" t="e">
        <f t="shared" si="40"/>
        <v>#DIV/0!</v>
      </c>
      <c r="W25" s="17"/>
      <c r="X25" s="51" t="e">
        <f t="shared" si="42"/>
        <v>#DIV/0!</v>
      </c>
      <c r="Y25" s="78">
        <f t="shared" si="61"/>
        <v>0</v>
      </c>
      <c r="Z25" s="49" t="e">
        <f t="shared" si="60"/>
        <v>#DIV/0!</v>
      </c>
      <c r="AA25" s="78">
        <f t="shared" si="62"/>
        <v>0</v>
      </c>
      <c r="AB25" s="49" t="e">
        <f t="shared" si="63"/>
        <v>#DIV/0!</v>
      </c>
    </row>
    <row r="26" spans="1:28" ht="18.75" customHeight="1" x14ac:dyDescent="0.3">
      <c r="A26" s="15" t="s">
        <v>39</v>
      </c>
      <c r="B26" s="190" t="s">
        <v>2</v>
      </c>
      <c r="C26" s="191"/>
      <c r="D26" s="19"/>
      <c r="E26" s="16"/>
      <c r="F26" s="30" t="e">
        <f t="shared" si="50"/>
        <v>#DIV/0!</v>
      </c>
      <c r="G26" s="16"/>
      <c r="H26" s="30" t="e">
        <f t="shared" si="26"/>
        <v>#DIV/0!</v>
      </c>
      <c r="I26" s="16"/>
      <c r="J26" s="30" t="e">
        <f t="shared" si="28"/>
        <v>#DIV/0!</v>
      </c>
      <c r="K26" s="16"/>
      <c r="L26" s="30" t="e">
        <f t="shared" si="30"/>
        <v>#DIV/0!</v>
      </c>
      <c r="M26" s="16"/>
      <c r="N26" s="30" t="e">
        <f t="shared" si="32"/>
        <v>#DIV/0!</v>
      </c>
      <c r="O26" s="137"/>
      <c r="P26" s="138" t="e">
        <f t="shared" si="34"/>
        <v>#DIV/0!</v>
      </c>
      <c r="Q26" s="141"/>
      <c r="R26" s="142" t="e">
        <f t="shared" si="36"/>
        <v>#DIV/0!</v>
      </c>
      <c r="S26" s="141"/>
      <c r="T26" s="145" t="e">
        <f t="shared" si="38"/>
        <v>#DIV/0!</v>
      </c>
      <c r="U26" s="175"/>
      <c r="V26" s="30" t="e">
        <f t="shared" si="40"/>
        <v>#DIV/0!</v>
      </c>
      <c r="W26" s="17"/>
      <c r="X26" s="51" t="e">
        <f t="shared" si="42"/>
        <v>#DIV/0!</v>
      </c>
      <c r="Y26" s="78">
        <f t="shared" si="61"/>
        <v>0</v>
      </c>
      <c r="Z26" s="49" t="e">
        <f t="shared" si="60"/>
        <v>#DIV/0!</v>
      </c>
      <c r="AA26" s="78">
        <f t="shared" si="62"/>
        <v>0</v>
      </c>
      <c r="AB26" s="49" t="e">
        <f t="shared" si="63"/>
        <v>#DIV/0!</v>
      </c>
    </row>
    <row r="27" spans="1:28" ht="18.75" customHeight="1" x14ac:dyDescent="0.3">
      <c r="A27" s="15" t="s">
        <v>1</v>
      </c>
      <c r="B27" s="190" t="s">
        <v>2</v>
      </c>
      <c r="C27" s="191"/>
      <c r="D27" s="19"/>
      <c r="E27" s="16"/>
      <c r="F27" s="30" t="e">
        <f t="shared" si="50"/>
        <v>#DIV/0!</v>
      </c>
      <c r="G27" s="16"/>
      <c r="H27" s="30" t="e">
        <f t="shared" si="26"/>
        <v>#DIV/0!</v>
      </c>
      <c r="I27" s="16"/>
      <c r="J27" s="30" t="e">
        <f t="shared" si="28"/>
        <v>#DIV/0!</v>
      </c>
      <c r="K27" s="16"/>
      <c r="L27" s="30" t="e">
        <f t="shared" si="30"/>
        <v>#DIV/0!</v>
      </c>
      <c r="M27" s="16"/>
      <c r="N27" s="30" t="e">
        <f t="shared" si="32"/>
        <v>#DIV/0!</v>
      </c>
      <c r="O27" s="137"/>
      <c r="P27" s="138" t="e">
        <f t="shared" si="34"/>
        <v>#DIV/0!</v>
      </c>
      <c r="Q27" s="141"/>
      <c r="R27" s="142" t="e">
        <f t="shared" si="36"/>
        <v>#DIV/0!</v>
      </c>
      <c r="S27" s="141"/>
      <c r="T27" s="145" t="e">
        <f t="shared" si="38"/>
        <v>#DIV/0!</v>
      </c>
      <c r="U27" s="175"/>
      <c r="V27" s="30" t="e">
        <f t="shared" si="40"/>
        <v>#DIV/0!</v>
      </c>
      <c r="W27" s="17"/>
      <c r="X27" s="51" t="e">
        <f t="shared" si="42"/>
        <v>#DIV/0!</v>
      </c>
      <c r="Y27" s="78">
        <f t="shared" si="61"/>
        <v>0</v>
      </c>
      <c r="Z27" s="49" t="e">
        <f t="shared" si="60"/>
        <v>#DIV/0!</v>
      </c>
      <c r="AA27" s="78">
        <f t="shared" si="62"/>
        <v>0</v>
      </c>
      <c r="AB27" s="49" t="e">
        <f t="shared" si="63"/>
        <v>#DIV/0!</v>
      </c>
    </row>
    <row r="28" spans="1:28" ht="18.75" customHeight="1" x14ac:dyDescent="0.3">
      <c r="A28" s="15" t="s">
        <v>40</v>
      </c>
      <c r="B28" s="190" t="s">
        <v>2</v>
      </c>
      <c r="C28" s="191"/>
      <c r="D28" s="19"/>
      <c r="E28" s="16"/>
      <c r="F28" s="30" t="e">
        <f t="shared" si="50"/>
        <v>#DIV/0!</v>
      </c>
      <c r="G28" s="16"/>
      <c r="H28" s="30" t="e">
        <f t="shared" si="26"/>
        <v>#DIV/0!</v>
      </c>
      <c r="I28" s="16"/>
      <c r="J28" s="30" t="e">
        <f t="shared" si="28"/>
        <v>#DIV/0!</v>
      </c>
      <c r="K28" s="16"/>
      <c r="L28" s="30" t="e">
        <f t="shared" si="30"/>
        <v>#DIV/0!</v>
      </c>
      <c r="M28" s="16"/>
      <c r="N28" s="30" t="e">
        <f t="shared" si="32"/>
        <v>#DIV/0!</v>
      </c>
      <c r="O28" s="137"/>
      <c r="P28" s="138" t="e">
        <f t="shared" si="34"/>
        <v>#DIV/0!</v>
      </c>
      <c r="Q28" s="141"/>
      <c r="R28" s="142" t="e">
        <f t="shared" si="36"/>
        <v>#DIV/0!</v>
      </c>
      <c r="S28" s="141"/>
      <c r="T28" s="145" t="e">
        <f t="shared" si="38"/>
        <v>#DIV/0!</v>
      </c>
      <c r="U28" s="175"/>
      <c r="V28" s="30" t="e">
        <f t="shared" si="40"/>
        <v>#DIV/0!</v>
      </c>
      <c r="W28" s="17"/>
      <c r="X28" s="51" t="e">
        <f t="shared" si="42"/>
        <v>#DIV/0!</v>
      </c>
      <c r="Y28" s="78">
        <f t="shared" si="61"/>
        <v>0</v>
      </c>
      <c r="Z28" s="49" t="e">
        <f t="shared" si="60"/>
        <v>#DIV/0!</v>
      </c>
      <c r="AA28" s="78">
        <f t="shared" si="62"/>
        <v>0</v>
      </c>
      <c r="AB28" s="49" t="e">
        <f t="shared" si="63"/>
        <v>#DIV/0!</v>
      </c>
    </row>
    <row r="29" spans="1:28" s="14" customFormat="1" ht="18.75" customHeight="1" x14ac:dyDescent="0.3">
      <c r="A29" s="192" t="s">
        <v>123</v>
      </c>
      <c r="B29" s="193"/>
      <c r="C29" s="194"/>
      <c r="D29" s="20">
        <f t="shared" ref="D29" si="64">SUM(D30:D36)</f>
        <v>0</v>
      </c>
      <c r="E29" s="12">
        <f t="shared" ref="E29" si="65">SUM(E30:E36)</f>
        <v>0</v>
      </c>
      <c r="F29" s="13" t="e">
        <f t="shared" si="50"/>
        <v>#DIV/0!</v>
      </c>
      <c r="G29" s="12">
        <f t="shared" ref="G29" si="66">SUM(G30:G36)</f>
        <v>0</v>
      </c>
      <c r="H29" s="13" t="e">
        <f t="shared" si="26"/>
        <v>#DIV/0!</v>
      </c>
      <c r="I29" s="12">
        <f t="shared" ref="I29" si="67">SUM(I30:I36)</f>
        <v>0</v>
      </c>
      <c r="J29" s="13" t="e">
        <f t="shared" si="28"/>
        <v>#DIV/0!</v>
      </c>
      <c r="K29" s="12">
        <f t="shared" ref="K29" si="68">SUM(K30:K36)</f>
        <v>0</v>
      </c>
      <c r="L29" s="13" t="e">
        <f t="shared" si="30"/>
        <v>#DIV/0!</v>
      </c>
      <c r="M29" s="12">
        <f t="shared" ref="M29" si="69">SUM(M30:M36)</f>
        <v>0</v>
      </c>
      <c r="N29" s="13" t="e">
        <f t="shared" si="32"/>
        <v>#DIV/0!</v>
      </c>
      <c r="O29" s="135">
        <f t="shared" ref="O29" si="70">SUM(O30:O36)</f>
        <v>0</v>
      </c>
      <c r="P29" s="136" t="e">
        <f t="shared" si="34"/>
        <v>#DIV/0!</v>
      </c>
      <c r="Q29" s="25">
        <f t="shared" ref="Q29" si="71">SUM(Q30:Q36)</f>
        <v>0</v>
      </c>
      <c r="R29" s="26" t="e">
        <f t="shared" si="36"/>
        <v>#DIV/0!</v>
      </c>
      <c r="S29" s="143">
        <f t="shared" ref="S29" si="72">SUM(S30:S36)</f>
        <v>0</v>
      </c>
      <c r="T29" s="144" t="e">
        <f t="shared" si="38"/>
        <v>#DIV/0!</v>
      </c>
      <c r="U29" s="12">
        <f t="shared" ref="U29" si="73">SUM(U30:U36)</f>
        <v>0</v>
      </c>
      <c r="V29" s="13" t="e">
        <f t="shared" si="40"/>
        <v>#DIV/0!</v>
      </c>
      <c r="W29" s="27">
        <f t="shared" ref="W29" si="74">SUM(W30:W36)</f>
        <v>0</v>
      </c>
      <c r="X29" s="28" t="e">
        <f t="shared" si="42"/>
        <v>#DIV/0!</v>
      </c>
      <c r="Y29" s="77">
        <f>SUM(Y30:Y36)</f>
        <v>0</v>
      </c>
      <c r="Z29" s="48" t="e">
        <f>Y29/$D29</f>
        <v>#DIV/0!</v>
      </c>
      <c r="AA29" s="77">
        <f>SUM(AA30:AA36)</f>
        <v>0</v>
      </c>
      <c r="AB29" s="79" t="e">
        <f>AA29/$Y29</f>
        <v>#DIV/0!</v>
      </c>
    </row>
    <row r="30" spans="1:28" ht="18.75" customHeight="1" x14ac:dyDescent="0.3">
      <c r="A30" s="15" t="s">
        <v>24</v>
      </c>
      <c r="B30" s="190" t="s">
        <v>110</v>
      </c>
      <c r="C30" s="191"/>
      <c r="D30" s="19"/>
      <c r="E30" s="16"/>
      <c r="F30" s="30" t="e">
        <f t="shared" si="50"/>
        <v>#DIV/0!</v>
      </c>
      <c r="G30" s="16"/>
      <c r="H30" s="30" t="e">
        <f t="shared" si="26"/>
        <v>#DIV/0!</v>
      </c>
      <c r="I30" s="16"/>
      <c r="J30" s="30" t="e">
        <f t="shared" si="28"/>
        <v>#DIV/0!</v>
      </c>
      <c r="K30" s="16"/>
      <c r="L30" s="30" t="e">
        <f t="shared" si="30"/>
        <v>#DIV/0!</v>
      </c>
      <c r="M30" s="16"/>
      <c r="N30" s="30" t="e">
        <f t="shared" si="32"/>
        <v>#DIV/0!</v>
      </c>
      <c r="O30" s="137"/>
      <c r="P30" s="138" t="e">
        <f t="shared" si="34"/>
        <v>#DIV/0!</v>
      </c>
      <c r="Q30" s="17"/>
      <c r="R30" s="68" t="e">
        <f t="shared" si="36"/>
        <v>#DIV/0!</v>
      </c>
      <c r="S30" s="141"/>
      <c r="T30" s="145" t="e">
        <f t="shared" si="38"/>
        <v>#DIV/0!</v>
      </c>
      <c r="U30" s="175"/>
      <c r="V30" s="30" t="e">
        <f t="shared" si="40"/>
        <v>#DIV/0!</v>
      </c>
      <c r="W30" s="17"/>
      <c r="X30" s="51" t="e">
        <f t="shared" si="42"/>
        <v>#DIV/0!</v>
      </c>
      <c r="Y30" s="78">
        <f>E30+G30+I30+K30+M30+O30+Q30+S30+U30+W30</f>
        <v>0</v>
      </c>
      <c r="Z30" s="49" t="e">
        <f t="shared" ref="Z30:Z36" si="75">Y30/$D30</f>
        <v>#DIV/0!</v>
      </c>
      <c r="AA30" s="78">
        <f>E30+G30+I30+K30+M30+O30+Q30+S30+U30</f>
        <v>0</v>
      </c>
      <c r="AB30" s="49" t="e">
        <f>AA30/$Y30</f>
        <v>#DIV/0!</v>
      </c>
    </row>
    <row r="31" spans="1:28" ht="18.75" customHeight="1" x14ac:dyDescent="0.3">
      <c r="A31" s="15"/>
      <c r="B31" s="190" t="s">
        <v>49</v>
      </c>
      <c r="C31" s="191"/>
      <c r="D31" s="19"/>
      <c r="E31" s="16"/>
      <c r="F31" s="30" t="e">
        <f t="shared" si="50"/>
        <v>#DIV/0!</v>
      </c>
      <c r="G31" s="16"/>
      <c r="H31" s="30" t="e">
        <f t="shared" si="26"/>
        <v>#DIV/0!</v>
      </c>
      <c r="I31" s="16"/>
      <c r="J31" s="30" t="e">
        <f t="shared" si="28"/>
        <v>#DIV/0!</v>
      </c>
      <c r="K31" s="16"/>
      <c r="L31" s="30" t="e">
        <f t="shared" si="30"/>
        <v>#DIV/0!</v>
      </c>
      <c r="M31" s="16"/>
      <c r="N31" s="30" t="e">
        <f t="shared" si="32"/>
        <v>#DIV/0!</v>
      </c>
      <c r="O31" s="137"/>
      <c r="P31" s="138" t="e">
        <f t="shared" si="34"/>
        <v>#DIV/0!</v>
      </c>
      <c r="Q31" s="17"/>
      <c r="R31" s="68" t="e">
        <f t="shared" si="36"/>
        <v>#DIV/0!</v>
      </c>
      <c r="S31" s="141"/>
      <c r="T31" s="145" t="e">
        <f t="shared" si="38"/>
        <v>#DIV/0!</v>
      </c>
      <c r="U31" s="175"/>
      <c r="V31" s="30" t="e">
        <f t="shared" si="40"/>
        <v>#DIV/0!</v>
      </c>
      <c r="W31" s="17"/>
      <c r="X31" s="51" t="e">
        <f t="shared" si="42"/>
        <v>#DIV/0!</v>
      </c>
      <c r="Y31" s="78">
        <f t="shared" ref="Y31:Y36" si="76">E31+G31+I31+K31+M31+O31+Q31+S31+U31+W31</f>
        <v>0</v>
      </c>
      <c r="Z31" s="49" t="e">
        <f t="shared" si="75"/>
        <v>#DIV/0!</v>
      </c>
      <c r="AA31" s="78">
        <f t="shared" ref="AA31:AA36" si="77">E31+G31+I31+K31+M31+O31+Q31+S31+U31</f>
        <v>0</v>
      </c>
      <c r="AB31" s="49" t="e">
        <f t="shared" ref="AB31:AB36" si="78">AA31/$Y31</f>
        <v>#DIV/0!</v>
      </c>
    </row>
    <row r="32" spans="1:28" ht="18.75" customHeight="1" x14ac:dyDescent="0.3">
      <c r="A32" s="15" t="s">
        <v>37</v>
      </c>
      <c r="B32" s="190" t="s">
        <v>2</v>
      </c>
      <c r="C32" s="191"/>
      <c r="D32" s="19"/>
      <c r="E32" s="16"/>
      <c r="F32" s="30" t="e">
        <f t="shared" si="50"/>
        <v>#DIV/0!</v>
      </c>
      <c r="G32" s="16"/>
      <c r="H32" s="30" t="e">
        <f t="shared" si="26"/>
        <v>#DIV/0!</v>
      </c>
      <c r="I32" s="16"/>
      <c r="J32" s="30" t="e">
        <f t="shared" si="28"/>
        <v>#DIV/0!</v>
      </c>
      <c r="K32" s="16"/>
      <c r="L32" s="30" t="e">
        <f t="shared" si="30"/>
        <v>#DIV/0!</v>
      </c>
      <c r="M32" s="16"/>
      <c r="N32" s="30" t="e">
        <f t="shared" si="32"/>
        <v>#DIV/0!</v>
      </c>
      <c r="O32" s="137"/>
      <c r="P32" s="138" t="e">
        <f t="shared" si="34"/>
        <v>#DIV/0!</v>
      </c>
      <c r="Q32" s="17"/>
      <c r="R32" s="68" t="e">
        <f t="shared" si="36"/>
        <v>#DIV/0!</v>
      </c>
      <c r="S32" s="141"/>
      <c r="T32" s="145" t="e">
        <f t="shared" si="38"/>
        <v>#DIV/0!</v>
      </c>
      <c r="U32" s="175"/>
      <c r="V32" s="30" t="e">
        <f t="shared" si="40"/>
        <v>#DIV/0!</v>
      </c>
      <c r="W32" s="17"/>
      <c r="X32" s="51" t="e">
        <f t="shared" si="42"/>
        <v>#DIV/0!</v>
      </c>
      <c r="Y32" s="78">
        <f t="shared" si="76"/>
        <v>0</v>
      </c>
      <c r="Z32" s="49" t="e">
        <f t="shared" si="75"/>
        <v>#DIV/0!</v>
      </c>
      <c r="AA32" s="78">
        <f t="shared" si="77"/>
        <v>0</v>
      </c>
      <c r="AB32" s="49" t="e">
        <f t="shared" si="78"/>
        <v>#DIV/0!</v>
      </c>
    </row>
    <row r="33" spans="1:28" ht="18.75" customHeight="1" x14ac:dyDescent="0.3">
      <c r="A33" s="15" t="s">
        <v>38</v>
      </c>
      <c r="B33" s="190" t="s">
        <v>2</v>
      </c>
      <c r="C33" s="191"/>
      <c r="D33" s="19"/>
      <c r="E33" s="16"/>
      <c r="F33" s="30" t="e">
        <f t="shared" si="50"/>
        <v>#DIV/0!</v>
      </c>
      <c r="G33" s="16"/>
      <c r="H33" s="30" t="e">
        <f t="shared" si="26"/>
        <v>#DIV/0!</v>
      </c>
      <c r="I33" s="16"/>
      <c r="J33" s="30" t="e">
        <f t="shared" si="28"/>
        <v>#DIV/0!</v>
      </c>
      <c r="K33" s="16"/>
      <c r="L33" s="30" t="e">
        <f t="shared" si="30"/>
        <v>#DIV/0!</v>
      </c>
      <c r="M33" s="16"/>
      <c r="N33" s="30" t="e">
        <f t="shared" si="32"/>
        <v>#DIV/0!</v>
      </c>
      <c r="O33" s="137"/>
      <c r="P33" s="138" t="e">
        <f t="shared" si="34"/>
        <v>#DIV/0!</v>
      </c>
      <c r="Q33" s="17"/>
      <c r="R33" s="68" t="e">
        <f t="shared" si="36"/>
        <v>#DIV/0!</v>
      </c>
      <c r="S33" s="141"/>
      <c r="T33" s="145" t="e">
        <f t="shared" si="38"/>
        <v>#DIV/0!</v>
      </c>
      <c r="U33" s="175"/>
      <c r="V33" s="30" t="e">
        <f t="shared" si="40"/>
        <v>#DIV/0!</v>
      </c>
      <c r="W33" s="17"/>
      <c r="X33" s="51" t="e">
        <f t="shared" si="42"/>
        <v>#DIV/0!</v>
      </c>
      <c r="Y33" s="78">
        <f t="shared" si="76"/>
        <v>0</v>
      </c>
      <c r="Z33" s="49" t="e">
        <f t="shared" si="75"/>
        <v>#DIV/0!</v>
      </c>
      <c r="AA33" s="78">
        <f t="shared" si="77"/>
        <v>0</v>
      </c>
      <c r="AB33" s="49" t="e">
        <f t="shared" si="78"/>
        <v>#DIV/0!</v>
      </c>
    </row>
    <row r="34" spans="1:28" ht="18.75" customHeight="1" x14ac:dyDescent="0.3">
      <c r="A34" s="15" t="s">
        <v>39</v>
      </c>
      <c r="B34" s="190" t="s">
        <v>2</v>
      </c>
      <c r="C34" s="191"/>
      <c r="D34" s="19"/>
      <c r="E34" s="16"/>
      <c r="F34" s="30" t="e">
        <f t="shared" si="50"/>
        <v>#DIV/0!</v>
      </c>
      <c r="G34" s="16"/>
      <c r="H34" s="30" t="e">
        <f t="shared" si="26"/>
        <v>#DIV/0!</v>
      </c>
      <c r="I34" s="16"/>
      <c r="J34" s="30" t="e">
        <f t="shared" si="28"/>
        <v>#DIV/0!</v>
      </c>
      <c r="K34" s="16"/>
      <c r="L34" s="30" t="e">
        <f t="shared" si="30"/>
        <v>#DIV/0!</v>
      </c>
      <c r="M34" s="16"/>
      <c r="N34" s="30" t="e">
        <f t="shared" si="32"/>
        <v>#DIV/0!</v>
      </c>
      <c r="O34" s="137"/>
      <c r="P34" s="138" t="e">
        <f t="shared" si="34"/>
        <v>#DIV/0!</v>
      </c>
      <c r="Q34" s="17"/>
      <c r="R34" s="68" t="e">
        <f t="shared" si="36"/>
        <v>#DIV/0!</v>
      </c>
      <c r="S34" s="141"/>
      <c r="T34" s="145" t="e">
        <f t="shared" si="38"/>
        <v>#DIV/0!</v>
      </c>
      <c r="U34" s="175"/>
      <c r="V34" s="30" t="e">
        <f t="shared" si="40"/>
        <v>#DIV/0!</v>
      </c>
      <c r="W34" s="17"/>
      <c r="X34" s="51" t="e">
        <f t="shared" si="42"/>
        <v>#DIV/0!</v>
      </c>
      <c r="Y34" s="78">
        <f t="shared" si="76"/>
        <v>0</v>
      </c>
      <c r="Z34" s="49" t="e">
        <f t="shared" si="75"/>
        <v>#DIV/0!</v>
      </c>
      <c r="AA34" s="78">
        <f t="shared" si="77"/>
        <v>0</v>
      </c>
      <c r="AB34" s="49" t="e">
        <f t="shared" si="78"/>
        <v>#DIV/0!</v>
      </c>
    </row>
    <row r="35" spans="1:28" ht="18.75" customHeight="1" x14ac:dyDescent="0.3">
      <c r="A35" s="15" t="s">
        <v>1</v>
      </c>
      <c r="B35" s="190" t="s">
        <v>2</v>
      </c>
      <c r="C35" s="191"/>
      <c r="D35" s="19"/>
      <c r="E35" s="16"/>
      <c r="F35" s="30" t="e">
        <f t="shared" si="50"/>
        <v>#DIV/0!</v>
      </c>
      <c r="G35" s="16"/>
      <c r="H35" s="30" t="e">
        <f t="shared" si="26"/>
        <v>#DIV/0!</v>
      </c>
      <c r="I35" s="16"/>
      <c r="J35" s="30" t="e">
        <f t="shared" si="28"/>
        <v>#DIV/0!</v>
      </c>
      <c r="K35" s="16"/>
      <c r="L35" s="30" t="e">
        <f t="shared" si="30"/>
        <v>#DIV/0!</v>
      </c>
      <c r="M35" s="16"/>
      <c r="N35" s="30" t="e">
        <f t="shared" si="32"/>
        <v>#DIV/0!</v>
      </c>
      <c r="O35" s="137"/>
      <c r="P35" s="138" t="e">
        <f t="shared" si="34"/>
        <v>#DIV/0!</v>
      </c>
      <c r="Q35" s="17"/>
      <c r="R35" s="68" t="e">
        <f t="shared" si="36"/>
        <v>#DIV/0!</v>
      </c>
      <c r="S35" s="141"/>
      <c r="T35" s="145" t="e">
        <f t="shared" si="38"/>
        <v>#DIV/0!</v>
      </c>
      <c r="U35" s="175"/>
      <c r="V35" s="30" t="e">
        <f t="shared" si="40"/>
        <v>#DIV/0!</v>
      </c>
      <c r="W35" s="17"/>
      <c r="X35" s="51" t="e">
        <f t="shared" si="42"/>
        <v>#DIV/0!</v>
      </c>
      <c r="Y35" s="78">
        <f t="shared" si="76"/>
        <v>0</v>
      </c>
      <c r="Z35" s="49" t="e">
        <f t="shared" si="75"/>
        <v>#DIV/0!</v>
      </c>
      <c r="AA35" s="78">
        <f t="shared" si="77"/>
        <v>0</v>
      </c>
      <c r="AB35" s="49" t="e">
        <f t="shared" si="78"/>
        <v>#DIV/0!</v>
      </c>
    </row>
    <row r="36" spans="1:28" ht="18.75" customHeight="1" x14ac:dyDescent="0.3">
      <c r="A36" s="15" t="s">
        <v>40</v>
      </c>
      <c r="B36" s="190" t="s">
        <v>2</v>
      </c>
      <c r="C36" s="191"/>
      <c r="D36" s="19"/>
      <c r="E36" s="16"/>
      <c r="F36" s="30" t="e">
        <f t="shared" si="50"/>
        <v>#DIV/0!</v>
      </c>
      <c r="G36" s="16"/>
      <c r="H36" s="30" t="e">
        <f t="shared" si="26"/>
        <v>#DIV/0!</v>
      </c>
      <c r="I36" s="16"/>
      <c r="J36" s="30" t="e">
        <f t="shared" si="28"/>
        <v>#DIV/0!</v>
      </c>
      <c r="K36" s="16"/>
      <c r="L36" s="30" t="e">
        <f t="shared" si="30"/>
        <v>#DIV/0!</v>
      </c>
      <c r="M36" s="16"/>
      <c r="N36" s="30" t="e">
        <f t="shared" si="32"/>
        <v>#DIV/0!</v>
      </c>
      <c r="O36" s="137"/>
      <c r="P36" s="138" t="e">
        <f t="shared" si="34"/>
        <v>#DIV/0!</v>
      </c>
      <c r="Q36" s="17"/>
      <c r="R36" s="68" t="e">
        <f t="shared" si="36"/>
        <v>#DIV/0!</v>
      </c>
      <c r="S36" s="141"/>
      <c r="T36" s="145" t="e">
        <f t="shared" si="38"/>
        <v>#DIV/0!</v>
      </c>
      <c r="U36" s="175"/>
      <c r="V36" s="30" t="e">
        <f t="shared" si="40"/>
        <v>#DIV/0!</v>
      </c>
      <c r="W36" s="17"/>
      <c r="X36" s="51" t="e">
        <f t="shared" si="42"/>
        <v>#DIV/0!</v>
      </c>
      <c r="Y36" s="78">
        <f t="shared" si="76"/>
        <v>0</v>
      </c>
      <c r="Z36" s="49" t="e">
        <f t="shared" si="75"/>
        <v>#DIV/0!</v>
      </c>
      <c r="AA36" s="78">
        <f t="shared" si="77"/>
        <v>0</v>
      </c>
      <c r="AB36" s="49" t="e">
        <f t="shared" si="78"/>
        <v>#DIV/0!</v>
      </c>
    </row>
    <row r="37" spans="1:28" s="14" customFormat="1" ht="18.75" customHeight="1" x14ac:dyDescent="0.3">
      <c r="A37" s="192" t="s">
        <v>124</v>
      </c>
      <c r="B37" s="193"/>
      <c r="C37" s="194"/>
      <c r="D37" s="20">
        <f>SUM(D38:D45)</f>
        <v>0</v>
      </c>
      <c r="E37" s="12">
        <f>SUM(E38:E45)</f>
        <v>0</v>
      </c>
      <c r="F37" s="13" t="e">
        <f t="shared" si="50"/>
        <v>#DIV/0!</v>
      </c>
      <c r="G37" s="12">
        <f t="shared" ref="G37" si="79">SUM(G38:G45)</f>
        <v>0</v>
      </c>
      <c r="H37" s="13" t="e">
        <f t="shared" si="26"/>
        <v>#DIV/0!</v>
      </c>
      <c r="I37" s="12">
        <f t="shared" ref="I37" si="80">SUM(I38:I45)</f>
        <v>0</v>
      </c>
      <c r="J37" s="13" t="e">
        <f t="shared" si="28"/>
        <v>#DIV/0!</v>
      </c>
      <c r="K37" s="12">
        <f t="shared" ref="K37" si="81">SUM(K38:K45)</f>
        <v>0</v>
      </c>
      <c r="L37" s="13" t="e">
        <f t="shared" si="30"/>
        <v>#DIV/0!</v>
      </c>
      <c r="M37" s="12">
        <f t="shared" ref="M37" si="82">SUM(M38:M45)</f>
        <v>0</v>
      </c>
      <c r="N37" s="13" t="e">
        <f t="shared" si="32"/>
        <v>#DIV/0!</v>
      </c>
      <c r="O37" s="135">
        <f t="shared" ref="O37" si="83">SUM(O38:O45)</f>
        <v>0</v>
      </c>
      <c r="P37" s="136" t="e">
        <f t="shared" si="34"/>
        <v>#DIV/0!</v>
      </c>
      <c r="Q37" s="25">
        <f t="shared" ref="Q37" si="84">SUM(Q38:Q45)</f>
        <v>0</v>
      </c>
      <c r="R37" s="26" t="e">
        <f t="shared" si="36"/>
        <v>#DIV/0!</v>
      </c>
      <c r="S37" s="115">
        <f t="shared" ref="S37" si="85">SUM(S38:S45)</f>
        <v>0</v>
      </c>
      <c r="T37" s="116" t="e">
        <f t="shared" si="38"/>
        <v>#DIV/0!</v>
      </c>
      <c r="U37" s="12">
        <f t="shared" ref="U37" si="86">SUM(U38:U45)</f>
        <v>0</v>
      </c>
      <c r="V37" s="13" t="e">
        <f t="shared" si="40"/>
        <v>#DIV/0!</v>
      </c>
      <c r="W37" s="27">
        <f t="shared" ref="W37" si="87">SUM(W38:W45)</f>
        <v>0</v>
      </c>
      <c r="X37" s="28" t="e">
        <f t="shared" si="42"/>
        <v>#DIV/0!</v>
      </c>
      <c r="Y37" s="77">
        <f>SUM(Y38:Y45)</f>
        <v>0</v>
      </c>
      <c r="Z37" s="79" t="e">
        <f t="shared" ref="Z37:Z45" si="88">Y37/$D37</f>
        <v>#DIV/0!</v>
      </c>
      <c r="AA37" s="77">
        <f>SUM(AA38:AA45)</f>
        <v>0</v>
      </c>
      <c r="AB37" s="79" t="e">
        <f t="shared" ref="AB37:AB45" si="89">AA37/$Y37</f>
        <v>#DIV/0!</v>
      </c>
    </row>
    <row r="38" spans="1:28" ht="18.75" customHeight="1" x14ac:dyDescent="0.3">
      <c r="A38" s="15" t="s">
        <v>24</v>
      </c>
      <c r="B38" s="190" t="s">
        <v>110</v>
      </c>
      <c r="C38" s="191"/>
      <c r="D38" s="19"/>
      <c r="E38" s="16"/>
      <c r="F38" s="30" t="e">
        <f t="shared" si="50"/>
        <v>#DIV/0!</v>
      </c>
      <c r="G38" s="16"/>
      <c r="H38" s="30" t="e">
        <f t="shared" si="26"/>
        <v>#DIV/0!</v>
      </c>
      <c r="I38" s="16"/>
      <c r="J38" s="30" t="e">
        <f t="shared" si="28"/>
        <v>#DIV/0!</v>
      </c>
      <c r="K38" s="16"/>
      <c r="L38" s="30" t="e">
        <f t="shared" si="30"/>
        <v>#DIV/0!</v>
      </c>
      <c r="M38" s="16"/>
      <c r="N38" s="30" t="e">
        <f t="shared" si="32"/>
        <v>#DIV/0!</v>
      </c>
      <c r="O38" s="137"/>
      <c r="P38" s="138" t="e">
        <f t="shared" si="34"/>
        <v>#DIV/0!</v>
      </c>
      <c r="Q38" s="17"/>
      <c r="R38" s="68" t="e">
        <f t="shared" si="36"/>
        <v>#DIV/0!</v>
      </c>
      <c r="S38" s="141"/>
      <c r="T38" s="145" t="e">
        <f t="shared" si="38"/>
        <v>#DIV/0!</v>
      </c>
      <c r="U38" s="175"/>
      <c r="V38" s="30" t="e">
        <f t="shared" si="40"/>
        <v>#DIV/0!</v>
      </c>
      <c r="W38" s="17"/>
      <c r="X38" s="51" t="e">
        <f t="shared" si="42"/>
        <v>#DIV/0!</v>
      </c>
      <c r="Y38" s="78">
        <f t="shared" ref="Y38:Y45" si="90">E38+G38+I38+K38+M38+O38+Q38+S38+U38+W38</f>
        <v>0</v>
      </c>
      <c r="Z38" s="49" t="e">
        <f t="shared" si="88"/>
        <v>#DIV/0!</v>
      </c>
      <c r="AA38" s="78">
        <f>E38+G38+I38+K38+M38+O38+Q38+S38+U38</f>
        <v>0</v>
      </c>
      <c r="AB38" s="49" t="e">
        <f t="shared" si="89"/>
        <v>#DIV/0!</v>
      </c>
    </row>
    <row r="39" spans="1:28" ht="18.75" customHeight="1" x14ac:dyDescent="0.3">
      <c r="A39" s="15"/>
      <c r="B39" s="190" t="s">
        <v>49</v>
      </c>
      <c r="C39" s="191"/>
      <c r="D39" s="19"/>
      <c r="E39" s="16"/>
      <c r="F39" s="30" t="e">
        <f t="shared" si="50"/>
        <v>#DIV/0!</v>
      </c>
      <c r="G39" s="16"/>
      <c r="H39" s="30" t="e">
        <f t="shared" si="26"/>
        <v>#DIV/0!</v>
      </c>
      <c r="I39" s="16"/>
      <c r="J39" s="30" t="e">
        <f t="shared" si="28"/>
        <v>#DIV/0!</v>
      </c>
      <c r="K39" s="16"/>
      <c r="L39" s="30" t="e">
        <f t="shared" si="30"/>
        <v>#DIV/0!</v>
      </c>
      <c r="M39" s="16"/>
      <c r="N39" s="30" t="e">
        <f t="shared" si="32"/>
        <v>#DIV/0!</v>
      </c>
      <c r="O39" s="137"/>
      <c r="P39" s="138" t="e">
        <f t="shared" si="34"/>
        <v>#DIV/0!</v>
      </c>
      <c r="Q39" s="17"/>
      <c r="R39" s="68" t="e">
        <f t="shared" si="36"/>
        <v>#DIV/0!</v>
      </c>
      <c r="S39" s="141"/>
      <c r="T39" s="145" t="e">
        <f t="shared" si="38"/>
        <v>#DIV/0!</v>
      </c>
      <c r="U39" s="175"/>
      <c r="V39" s="30" t="e">
        <f t="shared" si="40"/>
        <v>#DIV/0!</v>
      </c>
      <c r="W39" s="17"/>
      <c r="X39" s="51" t="e">
        <f t="shared" si="42"/>
        <v>#DIV/0!</v>
      </c>
      <c r="Y39" s="78">
        <f t="shared" si="90"/>
        <v>0</v>
      </c>
      <c r="Z39" s="49" t="e">
        <f t="shared" si="88"/>
        <v>#DIV/0!</v>
      </c>
      <c r="AA39" s="78">
        <f t="shared" ref="AA39:AA44" si="91">E39+G39+I39+K39+M39+O39+Q39+S39+U39</f>
        <v>0</v>
      </c>
      <c r="AB39" s="49" t="e">
        <f t="shared" si="89"/>
        <v>#DIV/0!</v>
      </c>
    </row>
    <row r="40" spans="1:28" ht="18.75" customHeight="1" x14ac:dyDescent="0.3">
      <c r="A40" s="15" t="s">
        <v>37</v>
      </c>
      <c r="B40" s="190" t="s">
        <v>2</v>
      </c>
      <c r="C40" s="191"/>
      <c r="D40" s="19"/>
      <c r="E40" s="16"/>
      <c r="F40" s="30" t="e">
        <f t="shared" si="50"/>
        <v>#DIV/0!</v>
      </c>
      <c r="G40" s="16"/>
      <c r="H40" s="30" t="e">
        <f t="shared" si="26"/>
        <v>#DIV/0!</v>
      </c>
      <c r="I40" s="16"/>
      <c r="J40" s="30" t="e">
        <f t="shared" si="28"/>
        <v>#DIV/0!</v>
      </c>
      <c r="K40" s="16"/>
      <c r="L40" s="30" t="e">
        <f t="shared" si="30"/>
        <v>#DIV/0!</v>
      </c>
      <c r="M40" s="16"/>
      <c r="N40" s="30" t="e">
        <f t="shared" si="32"/>
        <v>#DIV/0!</v>
      </c>
      <c r="O40" s="137"/>
      <c r="P40" s="138" t="e">
        <f t="shared" si="34"/>
        <v>#DIV/0!</v>
      </c>
      <c r="Q40" s="17"/>
      <c r="R40" s="68" t="e">
        <f t="shared" si="36"/>
        <v>#DIV/0!</v>
      </c>
      <c r="S40" s="141"/>
      <c r="T40" s="145" t="e">
        <f t="shared" si="38"/>
        <v>#DIV/0!</v>
      </c>
      <c r="U40" s="175"/>
      <c r="V40" s="30" t="e">
        <f t="shared" si="40"/>
        <v>#DIV/0!</v>
      </c>
      <c r="W40" s="17"/>
      <c r="X40" s="51" t="e">
        <f t="shared" si="42"/>
        <v>#DIV/0!</v>
      </c>
      <c r="Y40" s="78">
        <f t="shared" si="90"/>
        <v>0</v>
      </c>
      <c r="Z40" s="49" t="e">
        <f t="shared" si="88"/>
        <v>#DIV/0!</v>
      </c>
      <c r="AA40" s="78">
        <f t="shared" si="91"/>
        <v>0</v>
      </c>
      <c r="AB40" s="49" t="e">
        <f t="shared" si="89"/>
        <v>#DIV/0!</v>
      </c>
    </row>
    <row r="41" spans="1:28" ht="18.75" customHeight="1" x14ac:dyDescent="0.3">
      <c r="A41" s="15" t="s">
        <v>38</v>
      </c>
      <c r="B41" s="190" t="s">
        <v>2</v>
      </c>
      <c r="C41" s="191"/>
      <c r="D41" s="19"/>
      <c r="E41" s="16"/>
      <c r="F41" s="30" t="e">
        <f t="shared" si="50"/>
        <v>#DIV/0!</v>
      </c>
      <c r="G41" s="16"/>
      <c r="H41" s="30" t="e">
        <f t="shared" si="26"/>
        <v>#DIV/0!</v>
      </c>
      <c r="I41" s="16"/>
      <c r="J41" s="30" t="e">
        <f t="shared" si="28"/>
        <v>#DIV/0!</v>
      </c>
      <c r="K41" s="16"/>
      <c r="L41" s="30" t="e">
        <f t="shared" si="30"/>
        <v>#DIV/0!</v>
      </c>
      <c r="M41" s="16"/>
      <c r="N41" s="30" t="e">
        <f t="shared" si="32"/>
        <v>#DIV/0!</v>
      </c>
      <c r="O41" s="137"/>
      <c r="P41" s="138" t="e">
        <f t="shared" si="34"/>
        <v>#DIV/0!</v>
      </c>
      <c r="Q41" s="17"/>
      <c r="R41" s="68" t="e">
        <f t="shared" si="36"/>
        <v>#DIV/0!</v>
      </c>
      <c r="S41" s="141"/>
      <c r="T41" s="145" t="e">
        <f t="shared" si="38"/>
        <v>#DIV/0!</v>
      </c>
      <c r="U41" s="175"/>
      <c r="V41" s="30" t="e">
        <f t="shared" si="40"/>
        <v>#DIV/0!</v>
      </c>
      <c r="W41" s="17"/>
      <c r="X41" s="51" t="e">
        <f t="shared" si="42"/>
        <v>#DIV/0!</v>
      </c>
      <c r="Y41" s="78">
        <f t="shared" si="90"/>
        <v>0</v>
      </c>
      <c r="Z41" s="49" t="e">
        <f t="shared" si="88"/>
        <v>#DIV/0!</v>
      </c>
      <c r="AA41" s="78">
        <f t="shared" si="91"/>
        <v>0</v>
      </c>
      <c r="AB41" s="49" t="e">
        <f t="shared" si="89"/>
        <v>#DIV/0!</v>
      </c>
    </row>
    <row r="42" spans="1:28" ht="18.75" customHeight="1" x14ac:dyDescent="0.3">
      <c r="A42" s="15" t="s">
        <v>39</v>
      </c>
      <c r="B42" s="190" t="s">
        <v>2</v>
      </c>
      <c r="C42" s="191"/>
      <c r="D42" s="19"/>
      <c r="E42" s="16"/>
      <c r="F42" s="30" t="e">
        <f t="shared" si="50"/>
        <v>#DIV/0!</v>
      </c>
      <c r="G42" s="16"/>
      <c r="H42" s="30" t="e">
        <f t="shared" si="26"/>
        <v>#DIV/0!</v>
      </c>
      <c r="I42" s="16"/>
      <c r="J42" s="30" t="e">
        <f t="shared" si="28"/>
        <v>#DIV/0!</v>
      </c>
      <c r="K42" s="16"/>
      <c r="L42" s="30" t="e">
        <f t="shared" si="30"/>
        <v>#DIV/0!</v>
      </c>
      <c r="M42" s="16"/>
      <c r="N42" s="30" t="e">
        <f t="shared" si="32"/>
        <v>#DIV/0!</v>
      </c>
      <c r="O42" s="137"/>
      <c r="P42" s="138" t="e">
        <f t="shared" si="34"/>
        <v>#DIV/0!</v>
      </c>
      <c r="Q42" s="17"/>
      <c r="R42" s="68" t="e">
        <f t="shared" si="36"/>
        <v>#DIV/0!</v>
      </c>
      <c r="S42" s="141"/>
      <c r="T42" s="145" t="e">
        <f t="shared" si="38"/>
        <v>#DIV/0!</v>
      </c>
      <c r="U42" s="175"/>
      <c r="V42" s="30" t="e">
        <f t="shared" si="40"/>
        <v>#DIV/0!</v>
      </c>
      <c r="W42" s="17"/>
      <c r="X42" s="51" t="e">
        <f t="shared" si="42"/>
        <v>#DIV/0!</v>
      </c>
      <c r="Y42" s="78">
        <f t="shared" si="90"/>
        <v>0</v>
      </c>
      <c r="Z42" s="49" t="e">
        <f t="shared" si="88"/>
        <v>#DIV/0!</v>
      </c>
      <c r="AA42" s="78">
        <f t="shared" si="91"/>
        <v>0</v>
      </c>
      <c r="AB42" s="49" t="e">
        <f t="shared" si="89"/>
        <v>#DIV/0!</v>
      </c>
    </row>
    <row r="43" spans="1:28" ht="18.75" customHeight="1" x14ac:dyDescent="0.3">
      <c r="A43" s="15" t="s">
        <v>1</v>
      </c>
      <c r="B43" s="190" t="s">
        <v>2</v>
      </c>
      <c r="C43" s="191"/>
      <c r="D43" s="19"/>
      <c r="E43" s="16"/>
      <c r="F43" s="30" t="e">
        <f t="shared" si="50"/>
        <v>#DIV/0!</v>
      </c>
      <c r="G43" s="16"/>
      <c r="H43" s="30" t="e">
        <f t="shared" si="26"/>
        <v>#DIV/0!</v>
      </c>
      <c r="I43" s="16"/>
      <c r="J43" s="30" t="e">
        <f t="shared" si="28"/>
        <v>#DIV/0!</v>
      </c>
      <c r="K43" s="16"/>
      <c r="L43" s="30" t="e">
        <f t="shared" si="30"/>
        <v>#DIV/0!</v>
      </c>
      <c r="M43" s="16"/>
      <c r="N43" s="30" t="e">
        <f t="shared" si="32"/>
        <v>#DIV/0!</v>
      </c>
      <c r="O43" s="137"/>
      <c r="P43" s="138" t="e">
        <f t="shared" si="34"/>
        <v>#DIV/0!</v>
      </c>
      <c r="Q43" s="17"/>
      <c r="R43" s="68" t="e">
        <f t="shared" si="36"/>
        <v>#DIV/0!</v>
      </c>
      <c r="S43" s="141"/>
      <c r="T43" s="145" t="e">
        <f t="shared" si="38"/>
        <v>#DIV/0!</v>
      </c>
      <c r="U43" s="175"/>
      <c r="V43" s="30" t="e">
        <f t="shared" si="40"/>
        <v>#DIV/0!</v>
      </c>
      <c r="W43" s="17"/>
      <c r="X43" s="51" t="e">
        <f t="shared" si="42"/>
        <v>#DIV/0!</v>
      </c>
      <c r="Y43" s="78">
        <f t="shared" si="90"/>
        <v>0</v>
      </c>
      <c r="Z43" s="49" t="e">
        <f t="shared" si="88"/>
        <v>#DIV/0!</v>
      </c>
      <c r="AA43" s="78">
        <f t="shared" si="91"/>
        <v>0</v>
      </c>
      <c r="AB43" s="49" t="e">
        <f t="shared" si="89"/>
        <v>#DIV/0!</v>
      </c>
    </row>
    <row r="44" spans="1:28" ht="18.75" customHeight="1" x14ac:dyDescent="0.3">
      <c r="A44" s="15" t="s">
        <v>40</v>
      </c>
      <c r="B44" s="190" t="s">
        <v>215</v>
      </c>
      <c r="C44" s="191"/>
      <c r="D44" s="19"/>
      <c r="E44" s="16"/>
      <c r="F44" s="30" t="e">
        <f t="shared" si="50"/>
        <v>#DIV/0!</v>
      </c>
      <c r="G44" s="16"/>
      <c r="H44" s="30" t="e">
        <f t="shared" si="26"/>
        <v>#DIV/0!</v>
      </c>
      <c r="I44" s="16"/>
      <c r="J44" s="30" t="e">
        <f t="shared" si="28"/>
        <v>#DIV/0!</v>
      </c>
      <c r="K44" s="16"/>
      <c r="L44" s="30" t="e">
        <f t="shared" si="30"/>
        <v>#DIV/0!</v>
      </c>
      <c r="M44" s="16"/>
      <c r="N44" s="30" t="e">
        <f t="shared" si="32"/>
        <v>#DIV/0!</v>
      </c>
      <c r="O44" s="137"/>
      <c r="P44" s="138" t="e">
        <f t="shared" si="34"/>
        <v>#DIV/0!</v>
      </c>
      <c r="Q44" s="17"/>
      <c r="R44" s="68" t="e">
        <f t="shared" si="36"/>
        <v>#DIV/0!</v>
      </c>
      <c r="S44" s="141"/>
      <c r="T44" s="145" t="e">
        <f t="shared" si="38"/>
        <v>#DIV/0!</v>
      </c>
      <c r="U44" s="175"/>
      <c r="V44" s="30" t="e">
        <f t="shared" si="40"/>
        <v>#DIV/0!</v>
      </c>
      <c r="W44" s="17"/>
      <c r="X44" s="51" t="e">
        <f t="shared" si="42"/>
        <v>#DIV/0!</v>
      </c>
      <c r="Y44" s="78">
        <f t="shared" si="90"/>
        <v>0</v>
      </c>
      <c r="Z44" s="49" t="e">
        <f t="shared" si="88"/>
        <v>#DIV/0!</v>
      </c>
      <c r="AA44" s="78">
        <f t="shared" si="91"/>
        <v>0</v>
      </c>
      <c r="AB44" s="49" t="e">
        <f t="shared" si="89"/>
        <v>#DIV/0!</v>
      </c>
    </row>
    <row r="45" spans="1:28" ht="18.75" customHeight="1" x14ac:dyDescent="0.3">
      <c r="A45" s="73" t="s">
        <v>42</v>
      </c>
      <c r="B45" s="190" t="s">
        <v>48</v>
      </c>
      <c r="C45" s="221"/>
      <c r="D45" s="19"/>
      <c r="E45" s="16"/>
      <c r="F45" s="30" t="e">
        <f t="shared" si="50"/>
        <v>#DIV/0!</v>
      </c>
      <c r="G45" s="16"/>
      <c r="H45" s="30" t="e">
        <f t="shared" si="26"/>
        <v>#DIV/0!</v>
      </c>
      <c r="I45" s="16"/>
      <c r="J45" s="30" t="e">
        <f t="shared" si="28"/>
        <v>#DIV/0!</v>
      </c>
      <c r="K45" s="16"/>
      <c r="L45" s="30" t="e">
        <f t="shared" si="30"/>
        <v>#DIV/0!</v>
      </c>
      <c r="M45" s="16"/>
      <c r="N45" s="30" t="e">
        <f t="shared" si="32"/>
        <v>#DIV/0!</v>
      </c>
      <c r="O45" s="137"/>
      <c r="P45" s="138" t="e">
        <f t="shared" si="34"/>
        <v>#DIV/0!</v>
      </c>
      <c r="Q45" s="17"/>
      <c r="R45" s="68" t="e">
        <f t="shared" si="36"/>
        <v>#DIV/0!</v>
      </c>
      <c r="S45" s="146"/>
      <c r="T45" s="114" t="e">
        <f t="shared" ref="T45" si="92">S45/$Y45</f>
        <v>#DIV/0!</v>
      </c>
      <c r="U45" s="175"/>
      <c r="V45" s="30" t="e">
        <f t="shared" si="40"/>
        <v>#DIV/0!</v>
      </c>
      <c r="W45" s="17"/>
      <c r="X45" s="51" t="e">
        <f t="shared" si="42"/>
        <v>#DIV/0!</v>
      </c>
      <c r="Y45" s="78">
        <f t="shared" si="90"/>
        <v>0</v>
      </c>
      <c r="Z45" s="49" t="e">
        <f t="shared" si="88"/>
        <v>#DIV/0!</v>
      </c>
      <c r="AA45" s="78">
        <f>E45+G45+I45+K45+M45+O45+Q45+S45+U45</f>
        <v>0</v>
      </c>
      <c r="AB45" s="49" t="e">
        <f t="shared" si="89"/>
        <v>#DIV/0!</v>
      </c>
    </row>
    <row r="46" spans="1:28" s="14" customFormat="1" ht="18.75" customHeight="1" x14ac:dyDescent="0.3">
      <c r="A46" s="192" t="s">
        <v>125</v>
      </c>
      <c r="B46" s="193"/>
      <c r="C46" s="194"/>
      <c r="D46" s="20">
        <f t="shared" ref="D46" si="93">SUM(D47:D53)</f>
        <v>0</v>
      </c>
      <c r="E46" s="12">
        <f t="shared" ref="E46" si="94">SUM(E47:E53)</f>
        <v>0</v>
      </c>
      <c r="F46" s="13" t="e">
        <f t="shared" si="50"/>
        <v>#DIV/0!</v>
      </c>
      <c r="G46" s="12">
        <f t="shared" ref="G46" si="95">SUM(G47:G53)</f>
        <v>0</v>
      </c>
      <c r="H46" s="13" t="e">
        <f t="shared" si="26"/>
        <v>#DIV/0!</v>
      </c>
      <c r="I46" s="12">
        <f t="shared" ref="I46" si="96">SUM(I47:I53)</f>
        <v>0</v>
      </c>
      <c r="J46" s="13" t="e">
        <f t="shared" si="28"/>
        <v>#DIV/0!</v>
      </c>
      <c r="K46" s="12">
        <f t="shared" ref="K46" si="97">SUM(K47:K53)</f>
        <v>0</v>
      </c>
      <c r="L46" s="13" t="e">
        <f t="shared" si="30"/>
        <v>#DIV/0!</v>
      </c>
      <c r="M46" s="12">
        <f t="shared" ref="M46" si="98">SUM(M47:M53)</f>
        <v>0</v>
      </c>
      <c r="N46" s="13" t="e">
        <f t="shared" si="32"/>
        <v>#DIV/0!</v>
      </c>
      <c r="O46" s="135">
        <f t="shared" ref="O46" si="99">SUM(O47:O53)</f>
        <v>0</v>
      </c>
      <c r="P46" s="136" t="e">
        <f t="shared" si="34"/>
        <v>#DIV/0!</v>
      </c>
      <c r="Q46" s="139">
        <f t="shared" ref="Q46" si="100">SUM(Q47:Q53)</f>
        <v>0</v>
      </c>
      <c r="R46" s="140" t="e">
        <f t="shared" si="36"/>
        <v>#DIV/0!</v>
      </c>
      <c r="S46" s="143">
        <f t="shared" ref="S46" si="101">SUM(S47:S53)</f>
        <v>0</v>
      </c>
      <c r="T46" s="144" t="e">
        <f t="shared" si="38"/>
        <v>#DIV/0!</v>
      </c>
      <c r="U46" s="12">
        <f t="shared" ref="U46" si="102">SUM(U47:U53)</f>
        <v>0</v>
      </c>
      <c r="V46" s="13" t="e">
        <f t="shared" si="40"/>
        <v>#DIV/0!</v>
      </c>
      <c r="W46" s="27">
        <f t="shared" ref="W46" si="103">SUM(W47:W53)</f>
        <v>0</v>
      </c>
      <c r="X46" s="28" t="e">
        <f t="shared" si="42"/>
        <v>#DIV/0!</v>
      </c>
      <c r="Y46" s="77">
        <f>SUM(Y47:Y53)</f>
        <v>0</v>
      </c>
      <c r="Z46" s="48" t="e">
        <f>Y46/$D46</f>
        <v>#DIV/0!</v>
      </c>
      <c r="AA46" s="77">
        <f>SUM(AA47:AA53)</f>
        <v>0</v>
      </c>
      <c r="AB46" s="79" t="e">
        <f>AA46/$Y46</f>
        <v>#DIV/0!</v>
      </c>
    </row>
    <row r="47" spans="1:28" ht="18.75" customHeight="1" x14ac:dyDescent="0.3">
      <c r="A47" s="15" t="s">
        <v>24</v>
      </c>
      <c r="B47" s="190" t="s">
        <v>110</v>
      </c>
      <c r="C47" s="191"/>
      <c r="D47" s="19"/>
      <c r="E47" s="16"/>
      <c r="F47" s="30" t="e">
        <f t="shared" si="50"/>
        <v>#DIV/0!</v>
      </c>
      <c r="G47" s="16"/>
      <c r="H47" s="30" t="e">
        <f t="shared" si="26"/>
        <v>#DIV/0!</v>
      </c>
      <c r="I47" s="16"/>
      <c r="J47" s="30" t="e">
        <f t="shared" si="28"/>
        <v>#DIV/0!</v>
      </c>
      <c r="K47" s="16"/>
      <c r="L47" s="30" t="e">
        <f t="shared" si="30"/>
        <v>#DIV/0!</v>
      </c>
      <c r="M47" s="16"/>
      <c r="N47" s="30" t="e">
        <f t="shared" si="32"/>
        <v>#DIV/0!</v>
      </c>
      <c r="O47" s="137"/>
      <c r="P47" s="138" t="e">
        <f t="shared" si="34"/>
        <v>#DIV/0!</v>
      </c>
      <c r="Q47" s="141"/>
      <c r="R47" s="142" t="e">
        <f t="shared" si="36"/>
        <v>#DIV/0!</v>
      </c>
      <c r="S47" s="141"/>
      <c r="T47" s="145" t="e">
        <f t="shared" si="38"/>
        <v>#DIV/0!</v>
      </c>
      <c r="U47" s="175"/>
      <c r="V47" s="30" t="e">
        <f t="shared" si="40"/>
        <v>#DIV/0!</v>
      </c>
      <c r="W47" s="17"/>
      <c r="X47" s="51" t="e">
        <f t="shared" si="42"/>
        <v>#DIV/0!</v>
      </c>
      <c r="Y47" s="78">
        <f>E47+G47+I47+K47+M47+O47+Q47+S47+U47+W47</f>
        <v>0</v>
      </c>
      <c r="Z47" s="49" t="e">
        <f t="shared" ref="Z47:Z53" si="104">Y47/$D47</f>
        <v>#DIV/0!</v>
      </c>
      <c r="AA47" s="78">
        <f>E47+G47+I47+K47+M47+O47+Q47+S47+U47</f>
        <v>0</v>
      </c>
      <c r="AB47" s="49" t="e">
        <f>AA47/$Y47</f>
        <v>#DIV/0!</v>
      </c>
    </row>
    <row r="48" spans="1:28" ht="18.75" customHeight="1" x14ac:dyDescent="0.3">
      <c r="A48" s="15"/>
      <c r="B48" s="190" t="s">
        <v>49</v>
      </c>
      <c r="C48" s="191"/>
      <c r="D48" s="19"/>
      <c r="E48" s="16"/>
      <c r="F48" s="30" t="e">
        <f t="shared" si="50"/>
        <v>#DIV/0!</v>
      </c>
      <c r="G48" s="16"/>
      <c r="H48" s="30" t="e">
        <f t="shared" si="26"/>
        <v>#DIV/0!</v>
      </c>
      <c r="I48" s="16"/>
      <c r="J48" s="30" t="e">
        <f t="shared" si="28"/>
        <v>#DIV/0!</v>
      </c>
      <c r="K48" s="16"/>
      <c r="L48" s="30" t="e">
        <f t="shared" si="30"/>
        <v>#DIV/0!</v>
      </c>
      <c r="M48" s="16"/>
      <c r="N48" s="30" t="e">
        <f t="shared" si="32"/>
        <v>#DIV/0!</v>
      </c>
      <c r="O48" s="137"/>
      <c r="P48" s="138" t="e">
        <f t="shared" si="34"/>
        <v>#DIV/0!</v>
      </c>
      <c r="Q48" s="141"/>
      <c r="R48" s="142" t="e">
        <f t="shared" si="36"/>
        <v>#DIV/0!</v>
      </c>
      <c r="S48" s="141"/>
      <c r="T48" s="145" t="e">
        <f t="shared" si="38"/>
        <v>#DIV/0!</v>
      </c>
      <c r="U48" s="175"/>
      <c r="V48" s="30" t="e">
        <f t="shared" si="40"/>
        <v>#DIV/0!</v>
      </c>
      <c r="W48" s="17"/>
      <c r="X48" s="51" t="e">
        <f t="shared" si="42"/>
        <v>#DIV/0!</v>
      </c>
      <c r="Y48" s="78">
        <f t="shared" ref="Y48:Y53" si="105">E48+G48+I48+K48+M48+O48+Q48+S48+U48+W48</f>
        <v>0</v>
      </c>
      <c r="Z48" s="49" t="e">
        <f t="shared" si="104"/>
        <v>#DIV/0!</v>
      </c>
      <c r="AA48" s="78">
        <f t="shared" ref="AA48:AA53" si="106">E48+G48+I48+K48+M48+O48+Q48+S48+U48</f>
        <v>0</v>
      </c>
      <c r="AB48" s="49" t="e">
        <f t="shared" ref="AB48:AB53" si="107">AA48/$Y48</f>
        <v>#DIV/0!</v>
      </c>
    </row>
    <row r="49" spans="1:28" ht="18.75" customHeight="1" x14ac:dyDescent="0.3">
      <c r="A49" s="15" t="s">
        <v>37</v>
      </c>
      <c r="B49" s="190" t="s">
        <v>2</v>
      </c>
      <c r="C49" s="191"/>
      <c r="D49" s="19"/>
      <c r="E49" s="16"/>
      <c r="F49" s="30" t="e">
        <f t="shared" si="50"/>
        <v>#DIV/0!</v>
      </c>
      <c r="G49" s="16"/>
      <c r="H49" s="30" t="e">
        <f t="shared" si="26"/>
        <v>#DIV/0!</v>
      </c>
      <c r="I49" s="16"/>
      <c r="J49" s="30" t="e">
        <f t="shared" si="28"/>
        <v>#DIV/0!</v>
      </c>
      <c r="K49" s="16"/>
      <c r="L49" s="30" t="e">
        <f t="shared" si="30"/>
        <v>#DIV/0!</v>
      </c>
      <c r="M49" s="16"/>
      <c r="N49" s="30" t="e">
        <f t="shared" si="32"/>
        <v>#DIV/0!</v>
      </c>
      <c r="O49" s="137"/>
      <c r="P49" s="138" t="e">
        <f t="shared" si="34"/>
        <v>#DIV/0!</v>
      </c>
      <c r="Q49" s="141"/>
      <c r="R49" s="142" t="e">
        <f t="shared" si="36"/>
        <v>#DIV/0!</v>
      </c>
      <c r="S49" s="141"/>
      <c r="T49" s="145" t="e">
        <f t="shared" si="38"/>
        <v>#DIV/0!</v>
      </c>
      <c r="U49" s="175"/>
      <c r="V49" s="30" t="e">
        <f t="shared" si="40"/>
        <v>#DIV/0!</v>
      </c>
      <c r="W49" s="17"/>
      <c r="X49" s="51" t="e">
        <f t="shared" si="42"/>
        <v>#DIV/0!</v>
      </c>
      <c r="Y49" s="78">
        <f t="shared" si="105"/>
        <v>0</v>
      </c>
      <c r="Z49" s="49" t="e">
        <f t="shared" si="104"/>
        <v>#DIV/0!</v>
      </c>
      <c r="AA49" s="78">
        <f t="shared" si="106"/>
        <v>0</v>
      </c>
      <c r="AB49" s="49" t="e">
        <f t="shared" si="107"/>
        <v>#DIV/0!</v>
      </c>
    </row>
    <row r="50" spans="1:28" ht="18.75" customHeight="1" x14ac:dyDescent="0.3">
      <c r="A50" s="15" t="s">
        <v>38</v>
      </c>
      <c r="B50" s="190" t="s">
        <v>2</v>
      </c>
      <c r="C50" s="191"/>
      <c r="D50" s="19"/>
      <c r="E50" s="16"/>
      <c r="F50" s="30" t="e">
        <f t="shared" si="50"/>
        <v>#DIV/0!</v>
      </c>
      <c r="G50" s="16"/>
      <c r="H50" s="30" t="e">
        <f t="shared" si="26"/>
        <v>#DIV/0!</v>
      </c>
      <c r="I50" s="16"/>
      <c r="J50" s="30" t="e">
        <f t="shared" si="28"/>
        <v>#DIV/0!</v>
      </c>
      <c r="K50" s="16"/>
      <c r="L50" s="30" t="e">
        <f t="shared" si="30"/>
        <v>#DIV/0!</v>
      </c>
      <c r="M50" s="16"/>
      <c r="N50" s="30" t="e">
        <f t="shared" si="32"/>
        <v>#DIV/0!</v>
      </c>
      <c r="O50" s="137"/>
      <c r="P50" s="138" t="e">
        <f t="shared" si="34"/>
        <v>#DIV/0!</v>
      </c>
      <c r="Q50" s="141"/>
      <c r="R50" s="142" t="e">
        <f t="shared" si="36"/>
        <v>#DIV/0!</v>
      </c>
      <c r="S50" s="141"/>
      <c r="T50" s="145" t="e">
        <f t="shared" si="38"/>
        <v>#DIV/0!</v>
      </c>
      <c r="U50" s="175"/>
      <c r="V50" s="30" t="e">
        <f t="shared" si="40"/>
        <v>#DIV/0!</v>
      </c>
      <c r="W50" s="17"/>
      <c r="X50" s="51" t="e">
        <f t="shared" si="42"/>
        <v>#DIV/0!</v>
      </c>
      <c r="Y50" s="78">
        <f t="shared" si="105"/>
        <v>0</v>
      </c>
      <c r="Z50" s="49" t="e">
        <f t="shared" si="104"/>
        <v>#DIV/0!</v>
      </c>
      <c r="AA50" s="78">
        <f t="shared" si="106"/>
        <v>0</v>
      </c>
      <c r="AB50" s="49" t="e">
        <f t="shared" si="107"/>
        <v>#DIV/0!</v>
      </c>
    </row>
    <row r="51" spans="1:28" ht="18.75" customHeight="1" x14ac:dyDescent="0.3">
      <c r="A51" s="15" t="s">
        <v>39</v>
      </c>
      <c r="B51" s="190" t="s">
        <v>2</v>
      </c>
      <c r="C51" s="191"/>
      <c r="D51" s="19"/>
      <c r="E51" s="16"/>
      <c r="F51" s="30" t="e">
        <f t="shared" si="50"/>
        <v>#DIV/0!</v>
      </c>
      <c r="G51" s="16"/>
      <c r="H51" s="30" t="e">
        <f t="shared" si="26"/>
        <v>#DIV/0!</v>
      </c>
      <c r="I51" s="16"/>
      <c r="J51" s="30" t="e">
        <f t="shared" si="28"/>
        <v>#DIV/0!</v>
      </c>
      <c r="K51" s="16"/>
      <c r="L51" s="30" t="e">
        <f t="shared" si="30"/>
        <v>#DIV/0!</v>
      </c>
      <c r="M51" s="16"/>
      <c r="N51" s="30" t="e">
        <f t="shared" si="32"/>
        <v>#DIV/0!</v>
      </c>
      <c r="O51" s="137"/>
      <c r="P51" s="138" t="e">
        <f t="shared" si="34"/>
        <v>#DIV/0!</v>
      </c>
      <c r="Q51" s="141"/>
      <c r="R51" s="142" t="e">
        <f t="shared" si="36"/>
        <v>#DIV/0!</v>
      </c>
      <c r="S51" s="141"/>
      <c r="T51" s="145" t="e">
        <f t="shared" si="38"/>
        <v>#DIV/0!</v>
      </c>
      <c r="U51" s="175"/>
      <c r="V51" s="30" t="e">
        <f t="shared" si="40"/>
        <v>#DIV/0!</v>
      </c>
      <c r="W51" s="17"/>
      <c r="X51" s="51" t="e">
        <f t="shared" si="42"/>
        <v>#DIV/0!</v>
      </c>
      <c r="Y51" s="78">
        <f t="shared" si="105"/>
        <v>0</v>
      </c>
      <c r="Z51" s="49" t="e">
        <f t="shared" si="104"/>
        <v>#DIV/0!</v>
      </c>
      <c r="AA51" s="78">
        <f t="shared" si="106"/>
        <v>0</v>
      </c>
      <c r="AB51" s="49" t="e">
        <f t="shared" si="107"/>
        <v>#DIV/0!</v>
      </c>
    </row>
    <row r="52" spans="1:28" ht="18.75" customHeight="1" x14ac:dyDescent="0.3">
      <c r="A52" s="15" t="s">
        <v>1</v>
      </c>
      <c r="B52" s="190" t="s">
        <v>2</v>
      </c>
      <c r="C52" s="191"/>
      <c r="D52" s="19"/>
      <c r="E52" s="16"/>
      <c r="F52" s="30" t="e">
        <f t="shared" si="50"/>
        <v>#DIV/0!</v>
      </c>
      <c r="G52" s="16"/>
      <c r="H52" s="30" t="e">
        <f t="shared" si="26"/>
        <v>#DIV/0!</v>
      </c>
      <c r="I52" s="16"/>
      <c r="J52" s="30" t="e">
        <f t="shared" si="28"/>
        <v>#DIV/0!</v>
      </c>
      <c r="K52" s="16"/>
      <c r="L52" s="30" t="e">
        <f t="shared" si="30"/>
        <v>#DIV/0!</v>
      </c>
      <c r="M52" s="16"/>
      <c r="N52" s="30" t="e">
        <f t="shared" si="32"/>
        <v>#DIV/0!</v>
      </c>
      <c r="O52" s="137"/>
      <c r="P52" s="138" t="e">
        <f t="shared" si="34"/>
        <v>#DIV/0!</v>
      </c>
      <c r="Q52" s="141"/>
      <c r="R52" s="142" t="e">
        <f t="shared" si="36"/>
        <v>#DIV/0!</v>
      </c>
      <c r="S52" s="141"/>
      <c r="T52" s="145" t="e">
        <f t="shared" si="38"/>
        <v>#DIV/0!</v>
      </c>
      <c r="U52" s="175"/>
      <c r="V52" s="30" t="e">
        <f t="shared" si="40"/>
        <v>#DIV/0!</v>
      </c>
      <c r="W52" s="17"/>
      <c r="X52" s="51" t="e">
        <f t="shared" si="42"/>
        <v>#DIV/0!</v>
      </c>
      <c r="Y52" s="78">
        <f t="shared" si="105"/>
        <v>0</v>
      </c>
      <c r="Z52" s="49" t="e">
        <f t="shared" si="104"/>
        <v>#DIV/0!</v>
      </c>
      <c r="AA52" s="78">
        <f t="shared" si="106"/>
        <v>0</v>
      </c>
      <c r="AB52" s="49" t="e">
        <f t="shared" si="107"/>
        <v>#DIV/0!</v>
      </c>
    </row>
    <row r="53" spans="1:28" ht="18.75" customHeight="1" x14ac:dyDescent="0.3">
      <c r="A53" s="15" t="s">
        <v>40</v>
      </c>
      <c r="B53" s="190" t="s">
        <v>2</v>
      </c>
      <c r="C53" s="191"/>
      <c r="D53" s="19"/>
      <c r="E53" s="16"/>
      <c r="F53" s="30" t="e">
        <f t="shared" si="50"/>
        <v>#DIV/0!</v>
      </c>
      <c r="G53" s="16"/>
      <c r="H53" s="30" t="e">
        <f t="shared" si="26"/>
        <v>#DIV/0!</v>
      </c>
      <c r="I53" s="16"/>
      <c r="J53" s="30" t="e">
        <f t="shared" si="28"/>
        <v>#DIV/0!</v>
      </c>
      <c r="K53" s="16"/>
      <c r="L53" s="30" t="e">
        <f t="shared" si="30"/>
        <v>#DIV/0!</v>
      </c>
      <c r="M53" s="16"/>
      <c r="N53" s="30" t="e">
        <f t="shared" si="32"/>
        <v>#DIV/0!</v>
      </c>
      <c r="O53" s="137"/>
      <c r="P53" s="138" t="e">
        <f t="shared" si="34"/>
        <v>#DIV/0!</v>
      </c>
      <c r="Q53" s="141"/>
      <c r="R53" s="142" t="e">
        <f t="shared" si="36"/>
        <v>#DIV/0!</v>
      </c>
      <c r="S53" s="141"/>
      <c r="T53" s="145" t="e">
        <f t="shared" si="38"/>
        <v>#DIV/0!</v>
      </c>
      <c r="U53" s="175"/>
      <c r="V53" s="30" t="e">
        <f t="shared" si="40"/>
        <v>#DIV/0!</v>
      </c>
      <c r="W53" s="17"/>
      <c r="X53" s="51" t="e">
        <f t="shared" si="42"/>
        <v>#DIV/0!</v>
      </c>
      <c r="Y53" s="78">
        <f t="shared" si="105"/>
        <v>0</v>
      </c>
      <c r="Z53" s="49" t="e">
        <f t="shared" si="104"/>
        <v>#DIV/0!</v>
      </c>
      <c r="AA53" s="78">
        <f t="shared" si="106"/>
        <v>0</v>
      </c>
      <c r="AB53" s="49" t="e">
        <f t="shared" si="107"/>
        <v>#DIV/0!</v>
      </c>
    </row>
    <row r="54" spans="1:28" s="14" customFormat="1" ht="18.75" customHeight="1" x14ac:dyDescent="0.3">
      <c r="A54" s="192" t="s">
        <v>126</v>
      </c>
      <c r="B54" s="193"/>
      <c r="C54" s="194"/>
      <c r="D54" s="20">
        <f t="shared" ref="D54" si="108">SUM(D55:D61)</f>
        <v>0</v>
      </c>
      <c r="E54" s="12">
        <f t="shared" ref="E54" si="109">SUM(E55:E61)</f>
        <v>0</v>
      </c>
      <c r="F54" s="13" t="e">
        <f t="shared" si="50"/>
        <v>#DIV/0!</v>
      </c>
      <c r="G54" s="12">
        <f t="shared" ref="G54" si="110">SUM(G55:G61)</f>
        <v>0</v>
      </c>
      <c r="H54" s="13" t="e">
        <f t="shared" si="26"/>
        <v>#DIV/0!</v>
      </c>
      <c r="I54" s="12">
        <f t="shared" ref="I54" si="111">SUM(I55:I61)</f>
        <v>0</v>
      </c>
      <c r="J54" s="13" t="e">
        <f t="shared" si="28"/>
        <v>#DIV/0!</v>
      </c>
      <c r="K54" s="12">
        <f t="shared" ref="K54" si="112">SUM(K55:K61)</f>
        <v>0</v>
      </c>
      <c r="L54" s="13" t="e">
        <f t="shared" si="30"/>
        <v>#DIV/0!</v>
      </c>
      <c r="M54" s="12">
        <f t="shared" ref="M54" si="113">SUM(M55:M61)</f>
        <v>0</v>
      </c>
      <c r="N54" s="13" t="e">
        <f t="shared" si="32"/>
        <v>#DIV/0!</v>
      </c>
      <c r="O54" s="135">
        <f t="shared" ref="O54" si="114">SUM(O55:O61)</f>
        <v>0</v>
      </c>
      <c r="P54" s="136" t="e">
        <f t="shared" si="34"/>
        <v>#DIV/0!</v>
      </c>
      <c r="Q54" s="139">
        <f t="shared" ref="Q54" si="115">SUM(Q55:Q61)</f>
        <v>0</v>
      </c>
      <c r="R54" s="140" t="e">
        <f t="shared" si="36"/>
        <v>#DIV/0!</v>
      </c>
      <c r="S54" s="143">
        <f t="shared" ref="S54" si="116">SUM(S55:S61)</f>
        <v>0</v>
      </c>
      <c r="T54" s="144" t="e">
        <f t="shared" si="38"/>
        <v>#DIV/0!</v>
      </c>
      <c r="U54" s="12">
        <f t="shared" ref="U54" si="117">SUM(U55:U61)</f>
        <v>0</v>
      </c>
      <c r="V54" s="13" t="e">
        <f t="shared" si="40"/>
        <v>#DIV/0!</v>
      </c>
      <c r="W54" s="27">
        <f t="shared" ref="W54" si="118">SUM(W55:W61)</f>
        <v>0</v>
      </c>
      <c r="X54" s="28" t="e">
        <f t="shared" si="42"/>
        <v>#DIV/0!</v>
      </c>
      <c r="Y54" s="77">
        <f>SUM(Y55:Y61)</f>
        <v>0</v>
      </c>
      <c r="Z54" s="48" t="e">
        <f>Y54/$D54</f>
        <v>#DIV/0!</v>
      </c>
      <c r="AA54" s="77">
        <f>SUM(AA55:AA61)</f>
        <v>0</v>
      </c>
      <c r="AB54" s="79" t="e">
        <f>AA54/$Y54</f>
        <v>#DIV/0!</v>
      </c>
    </row>
    <row r="55" spans="1:28" ht="18.75" customHeight="1" x14ac:dyDescent="0.3">
      <c r="A55" s="15" t="s">
        <v>24</v>
      </c>
      <c r="B55" s="190" t="s">
        <v>110</v>
      </c>
      <c r="C55" s="191"/>
      <c r="D55" s="19"/>
      <c r="E55" s="16"/>
      <c r="F55" s="30" t="e">
        <f t="shared" si="50"/>
        <v>#DIV/0!</v>
      </c>
      <c r="G55" s="16"/>
      <c r="H55" s="30" t="e">
        <f t="shared" si="26"/>
        <v>#DIV/0!</v>
      </c>
      <c r="I55" s="16"/>
      <c r="J55" s="30" t="e">
        <f t="shared" si="28"/>
        <v>#DIV/0!</v>
      </c>
      <c r="K55" s="16"/>
      <c r="L55" s="30" t="e">
        <f t="shared" si="30"/>
        <v>#DIV/0!</v>
      </c>
      <c r="M55" s="16"/>
      <c r="N55" s="30" t="e">
        <f t="shared" si="32"/>
        <v>#DIV/0!</v>
      </c>
      <c r="O55" s="137"/>
      <c r="P55" s="138" t="e">
        <f t="shared" si="34"/>
        <v>#DIV/0!</v>
      </c>
      <c r="Q55" s="141"/>
      <c r="R55" s="142" t="e">
        <f t="shared" si="36"/>
        <v>#DIV/0!</v>
      </c>
      <c r="S55" s="141"/>
      <c r="T55" s="145" t="e">
        <f t="shared" si="38"/>
        <v>#DIV/0!</v>
      </c>
      <c r="U55" s="175"/>
      <c r="V55" s="30" t="e">
        <f t="shared" si="40"/>
        <v>#DIV/0!</v>
      </c>
      <c r="W55" s="17"/>
      <c r="X55" s="51" t="e">
        <f t="shared" si="42"/>
        <v>#DIV/0!</v>
      </c>
      <c r="Y55" s="78">
        <f>E55+G55+I55+K55+M55+O55+Q55+S55+U55+W55</f>
        <v>0</v>
      </c>
      <c r="Z55" s="49" t="e">
        <f t="shared" ref="Z55:Z61" si="119">Y55/$D55</f>
        <v>#DIV/0!</v>
      </c>
      <c r="AA55" s="78">
        <f>E55+G55+I55+K55+M55+O55+Q55+S55+U55</f>
        <v>0</v>
      </c>
      <c r="AB55" s="49" t="e">
        <f>AA55/$Y55</f>
        <v>#DIV/0!</v>
      </c>
    </row>
    <row r="56" spans="1:28" ht="18.75" customHeight="1" x14ac:dyDescent="0.3">
      <c r="A56" s="15"/>
      <c r="B56" s="190" t="s">
        <v>49</v>
      </c>
      <c r="C56" s="191"/>
      <c r="D56" s="19"/>
      <c r="E56" s="16"/>
      <c r="F56" s="30" t="e">
        <f t="shared" si="50"/>
        <v>#DIV/0!</v>
      </c>
      <c r="G56" s="16"/>
      <c r="H56" s="30" t="e">
        <f t="shared" si="26"/>
        <v>#DIV/0!</v>
      </c>
      <c r="I56" s="16"/>
      <c r="J56" s="30" t="e">
        <f t="shared" si="28"/>
        <v>#DIV/0!</v>
      </c>
      <c r="K56" s="16"/>
      <c r="L56" s="30" t="e">
        <f t="shared" si="30"/>
        <v>#DIV/0!</v>
      </c>
      <c r="M56" s="16"/>
      <c r="N56" s="30" t="e">
        <f t="shared" si="32"/>
        <v>#DIV/0!</v>
      </c>
      <c r="O56" s="137"/>
      <c r="P56" s="138" t="e">
        <f t="shared" si="34"/>
        <v>#DIV/0!</v>
      </c>
      <c r="Q56" s="141"/>
      <c r="R56" s="142" t="e">
        <f t="shared" si="36"/>
        <v>#DIV/0!</v>
      </c>
      <c r="S56" s="141"/>
      <c r="T56" s="145" t="e">
        <f t="shared" si="38"/>
        <v>#DIV/0!</v>
      </c>
      <c r="U56" s="175"/>
      <c r="V56" s="30" t="e">
        <f t="shared" si="40"/>
        <v>#DIV/0!</v>
      </c>
      <c r="W56" s="17"/>
      <c r="X56" s="51" t="e">
        <f t="shared" si="42"/>
        <v>#DIV/0!</v>
      </c>
      <c r="Y56" s="78">
        <f t="shared" ref="Y56:Y61" si="120">E56+G56+I56+K56+M56+O56+Q56+S56+U56+W56</f>
        <v>0</v>
      </c>
      <c r="Z56" s="49" t="e">
        <f t="shared" si="119"/>
        <v>#DIV/0!</v>
      </c>
      <c r="AA56" s="78">
        <f t="shared" ref="AA56:AA61" si="121">E56+G56+I56+K56+M56+O56+Q56+S56+U56</f>
        <v>0</v>
      </c>
      <c r="AB56" s="49" t="e">
        <f t="shared" ref="AB56:AB61" si="122">AA56/$Y56</f>
        <v>#DIV/0!</v>
      </c>
    </row>
    <row r="57" spans="1:28" ht="18.75" customHeight="1" x14ac:dyDescent="0.3">
      <c r="A57" s="15" t="s">
        <v>37</v>
      </c>
      <c r="B57" s="190" t="s">
        <v>2</v>
      </c>
      <c r="C57" s="191"/>
      <c r="D57" s="19"/>
      <c r="E57" s="16"/>
      <c r="F57" s="30" t="e">
        <f t="shared" si="50"/>
        <v>#DIV/0!</v>
      </c>
      <c r="G57" s="16"/>
      <c r="H57" s="30" t="e">
        <f t="shared" si="26"/>
        <v>#DIV/0!</v>
      </c>
      <c r="I57" s="16"/>
      <c r="J57" s="30" t="e">
        <f t="shared" si="28"/>
        <v>#DIV/0!</v>
      </c>
      <c r="K57" s="16"/>
      <c r="L57" s="30" t="e">
        <f t="shared" si="30"/>
        <v>#DIV/0!</v>
      </c>
      <c r="M57" s="16"/>
      <c r="N57" s="30" t="e">
        <f t="shared" si="32"/>
        <v>#DIV/0!</v>
      </c>
      <c r="O57" s="137"/>
      <c r="P57" s="138" t="e">
        <f t="shared" si="34"/>
        <v>#DIV/0!</v>
      </c>
      <c r="Q57" s="141"/>
      <c r="R57" s="142" t="e">
        <f t="shared" si="36"/>
        <v>#DIV/0!</v>
      </c>
      <c r="S57" s="141"/>
      <c r="T57" s="145" t="e">
        <f t="shared" si="38"/>
        <v>#DIV/0!</v>
      </c>
      <c r="U57" s="175"/>
      <c r="V57" s="30" t="e">
        <f t="shared" si="40"/>
        <v>#DIV/0!</v>
      </c>
      <c r="W57" s="17"/>
      <c r="X57" s="51" t="e">
        <f t="shared" si="42"/>
        <v>#DIV/0!</v>
      </c>
      <c r="Y57" s="78">
        <f t="shared" si="120"/>
        <v>0</v>
      </c>
      <c r="Z57" s="49" t="e">
        <f t="shared" si="119"/>
        <v>#DIV/0!</v>
      </c>
      <c r="AA57" s="78">
        <f t="shared" si="121"/>
        <v>0</v>
      </c>
      <c r="AB57" s="49" t="e">
        <f t="shared" si="122"/>
        <v>#DIV/0!</v>
      </c>
    </row>
    <row r="58" spans="1:28" ht="18.75" customHeight="1" x14ac:dyDescent="0.3">
      <c r="A58" s="15" t="s">
        <v>38</v>
      </c>
      <c r="B58" s="190" t="s">
        <v>2</v>
      </c>
      <c r="C58" s="191"/>
      <c r="D58" s="19"/>
      <c r="E58" s="16"/>
      <c r="F58" s="30" t="e">
        <f t="shared" si="50"/>
        <v>#DIV/0!</v>
      </c>
      <c r="G58" s="16"/>
      <c r="H58" s="30" t="e">
        <f t="shared" si="26"/>
        <v>#DIV/0!</v>
      </c>
      <c r="I58" s="16"/>
      <c r="J58" s="30" t="e">
        <f t="shared" si="28"/>
        <v>#DIV/0!</v>
      </c>
      <c r="K58" s="16"/>
      <c r="L58" s="30" t="e">
        <f t="shared" si="30"/>
        <v>#DIV/0!</v>
      </c>
      <c r="M58" s="16"/>
      <c r="N58" s="30" t="e">
        <f t="shared" si="32"/>
        <v>#DIV/0!</v>
      </c>
      <c r="O58" s="137"/>
      <c r="P58" s="138" t="e">
        <f t="shared" si="34"/>
        <v>#DIV/0!</v>
      </c>
      <c r="Q58" s="141"/>
      <c r="R58" s="142" t="e">
        <f t="shared" si="36"/>
        <v>#DIV/0!</v>
      </c>
      <c r="S58" s="141"/>
      <c r="T58" s="145" t="e">
        <f t="shared" si="38"/>
        <v>#DIV/0!</v>
      </c>
      <c r="U58" s="175"/>
      <c r="V58" s="30" t="e">
        <f t="shared" si="40"/>
        <v>#DIV/0!</v>
      </c>
      <c r="W58" s="17"/>
      <c r="X58" s="51" t="e">
        <f t="shared" si="42"/>
        <v>#DIV/0!</v>
      </c>
      <c r="Y58" s="78">
        <f t="shared" si="120"/>
        <v>0</v>
      </c>
      <c r="Z58" s="49" t="e">
        <f t="shared" si="119"/>
        <v>#DIV/0!</v>
      </c>
      <c r="AA58" s="78">
        <f t="shared" si="121"/>
        <v>0</v>
      </c>
      <c r="AB58" s="49" t="e">
        <f t="shared" si="122"/>
        <v>#DIV/0!</v>
      </c>
    </row>
    <row r="59" spans="1:28" ht="18.75" customHeight="1" x14ac:dyDescent="0.3">
      <c r="A59" s="15" t="s">
        <v>39</v>
      </c>
      <c r="B59" s="190" t="s">
        <v>2</v>
      </c>
      <c r="C59" s="191"/>
      <c r="D59" s="19"/>
      <c r="E59" s="16"/>
      <c r="F59" s="30" t="e">
        <f t="shared" si="50"/>
        <v>#DIV/0!</v>
      </c>
      <c r="G59" s="16"/>
      <c r="H59" s="30" t="e">
        <f t="shared" si="26"/>
        <v>#DIV/0!</v>
      </c>
      <c r="I59" s="16"/>
      <c r="J59" s="30" t="e">
        <f t="shared" si="28"/>
        <v>#DIV/0!</v>
      </c>
      <c r="K59" s="16"/>
      <c r="L59" s="30" t="e">
        <f t="shared" si="30"/>
        <v>#DIV/0!</v>
      </c>
      <c r="M59" s="16"/>
      <c r="N59" s="30" t="e">
        <f t="shared" si="32"/>
        <v>#DIV/0!</v>
      </c>
      <c r="O59" s="137"/>
      <c r="P59" s="138" t="e">
        <f t="shared" si="34"/>
        <v>#DIV/0!</v>
      </c>
      <c r="Q59" s="141"/>
      <c r="R59" s="142" t="e">
        <f t="shared" si="36"/>
        <v>#DIV/0!</v>
      </c>
      <c r="S59" s="141"/>
      <c r="T59" s="145" t="e">
        <f t="shared" si="38"/>
        <v>#DIV/0!</v>
      </c>
      <c r="U59" s="175"/>
      <c r="V59" s="30" t="e">
        <f t="shared" si="40"/>
        <v>#DIV/0!</v>
      </c>
      <c r="W59" s="17"/>
      <c r="X59" s="51" t="e">
        <f t="shared" si="42"/>
        <v>#DIV/0!</v>
      </c>
      <c r="Y59" s="78">
        <f t="shared" si="120"/>
        <v>0</v>
      </c>
      <c r="Z59" s="49" t="e">
        <f t="shared" si="119"/>
        <v>#DIV/0!</v>
      </c>
      <c r="AA59" s="78">
        <f t="shared" si="121"/>
        <v>0</v>
      </c>
      <c r="AB59" s="49" t="e">
        <f t="shared" si="122"/>
        <v>#DIV/0!</v>
      </c>
    </row>
    <row r="60" spans="1:28" ht="18.75" customHeight="1" x14ac:dyDescent="0.3">
      <c r="A60" s="15" t="s">
        <v>1</v>
      </c>
      <c r="B60" s="190" t="s">
        <v>2</v>
      </c>
      <c r="C60" s="191"/>
      <c r="D60" s="19"/>
      <c r="E60" s="16"/>
      <c r="F60" s="30" t="e">
        <f t="shared" si="50"/>
        <v>#DIV/0!</v>
      </c>
      <c r="G60" s="16"/>
      <c r="H60" s="30" t="e">
        <f t="shared" si="26"/>
        <v>#DIV/0!</v>
      </c>
      <c r="I60" s="16"/>
      <c r="J60" s="30" t="e">
        <f t="shared" si="28"/>
        <v>#DIV/0!</v>
      </c>
      <c r="K60" s="16"/>
      <c r="L60" s="30" t="e">
        <f t="shared" si="30"/>
        <v>#DIV/0!</v>
      </c>
      <c r="M60" s="16"/>
      <c r="N60" s="30" t="e">
        <f t="shared" si="32"/>
        <v>#DIV/0!</v>
      </c>
      <c r="O60" s="137"/>
      <c r="P60" s="138" t="e">
        <f t="shared" si="34"/>
        <v>#DIV/0!</v>
      </c>
      <c r="Q60" s="141"/>
      <c r="R60" s="142" t="e">
        <f t="shared" si="36"/>
        <v>#DIV/0!</v>
      </c>
      <c r="S60" s="141"/>
      <c r="T60" s="145" t="e">
        <f t="shared" si="38"/>
        <v>#DIV/0!</v>
      </c>
      <c r="U60" s="175"/>
      <c r="V60" s="30" t="e">
        <f t="shared" si="40"/>
        <v>#DIV/0!</v>
      </c>
      <c r="W60" s="17"/>
      <c r="X60" s="51" t="e">
        <f t="shared" si="42"/>
        <v>#DIV/0!</v>
      </c>
      <c r="Y60" s="78">
        <f t="shared" si="120"/>
        <v>0</v>
      </c>
      <c r="Z60" s="49" t="e">
        <f t="shared" si="119"/>
        <v>#DIV/0!</v>
      </c>
      <c r="AA60" s="78">
        <f t="shared" si="121"/>
        <v>0</v>
      </c>
      <c r="AB60" s="49" t="e">
        <f t="shared" si="122"/>
        <v>#DIV/0!</v>
      </c>
    </row>
    <row r="61" spans="1:28" ht="18.75" customHeight="1" x14ac:dyDescent="0.3">
      <c r="A61" s="15" t="s">
        <v>40</v>
      </c>
      <c r="B61" s="190" t="s">
        <v>2</v>
      </c>
      <c r="C61" s="191"/>
      <c r="D61" s="19"/>
      <c r="E61" s="16"/>
      <c r="F61" s="30" t="e">
        <f t="shared" si="50"/>
        <v>#DIV/0!</v>
      </c>
      <c r="G61" s="16"/>
      <c r="H61" s="30" t="e">
        <f t="shared" si="26"/>
        <v>#DIV/0!</v>
      </c>
      <c r="I61" s="16"/>
      <c r="J61" s="30" t="e">
        <f t="shared" si="28"/>
        <v>#DIV/0!</v>
      </c>
      <c r="K61" s="16"/>
      <c r="L61" s="30" t="e">
        <f t="shared" si="30"/>
        <v>#DIV/0!</v>
      </c>
      <c r="M61" s="16"/>
      <c r="N61" s="30" t="e">
        <f t="shared" si="32"/>
        <v>#DIV/0!</v>
      </c>
      <c r="O61" s="137"/>
      <c r="P61" s="138" t="e">
        <f t="shared" si="34"/>
        <v>#DIV/0!</v>
      </c>
      <c r="Q61" s="141"/>
      <c r="R61" s="142" t="e">
        <f t="shared" si="36"/>
        <v>#DIV/0!</v>
      </c>
      <c r="S61" s="141"/>
      <c r="T61" s="145" t="e">
        <f t="shared" si="38"/>
        <v>#DIV/0!</v>
      </c>
      <c r="U61" s="175"/>
      <c r="V61" s="30" t="e">
        <f t="shared" si="40"/>
        <v>#DIV/0!</v>
      </c>
      <c r="W61" s="17"/>
      <c r="X61" s="51" t="e">
        <f t="shared" si="42"/>
        <v>#DIV/0!</v>
      </c>
      <c r="Y61" s="78">
        <f t="shared" si="120"/>
        <v>0</v>
      </c>
      <c r="Z61" s="49" t="e">
        <f t="shared" si="119"/>
        <v>#DIV/0!</v>
      </c>
      <c r="AA61" s="78">
        <f t="shared" si="121"/>
        <v>0</v>
      </c>
      <c r="AB61" s="49" t="e">
        <f t="shared" si="122"/>
        <v>#DIV/0!</v>
      </c>
    </row>
    <row r="62" spans="1:28" s="14" customFormat="1" ht="18.75" customHeight="1" x14ac:dyDescent="0.3">
      <c r="A62" s="192" t="s">
        <v>127</v>
      </c>
      <c r="B62" s="193"/>
      <c r="C62" s="194"/>
      <c r="D62" s="20">
        <f t="shared" ref="D62" si="123">SUM(D63:D69)</f>
        <v>0</v>
      </c>
      <c r="E62" s="12">
        <f t="shared" ref="E62" si="124">SUM(E63:E69)</f>
        <v>0</v>
      </c>
      <c r="F62" s="13" t="e">
        <f t="shared" si="50"/>
        <v>#DIV/0!</v>
      </c>
      <c r="G62" s="12">
        <f t="shared" ref="G62" si="125">SUM(G63:G69)</f>
        <v>0</v>
      </c>
      <c r="H62" s="13" t="e">
        <f t="shared" si="26"/>
        <v>#DIV/0!</v>
      </c>
      <c r="I62" s="12">
        <f t="shared" ref="I62" si="126">SUM(I63:I69)</f>
        <v>0</v>
      </c>
      <c r="J62" s="13" t="e">
        <f t="shared" si="28"/>
        <v>#DIV/0!</v>
      </c>
      <c r="K62" s="12">
        <f t="shared" ref="K62" si="127">SUM(K63:K69)</f>
        <v>0</v>
      </c>
      <c r="L62" s="13" t="e">
        <f t="shared" si="30"/>
        <v>#DIV/0!</v>
      </c>
      <c r="M62" s="12">
        <f t="shared" ref="M62" si="128">SUM(M63:M69)</f>
        <v>0</v>
      </c>
      <c r="N62" s="13" t="e">
        <f t="shared" si="32"/>
        <v>#DIV/0!</v>
      </c>
      <c r="O62" s="135">
        <f t="shared" ref="O62" si="129">SUM(O63:O69)</f>
        <v>0</v>
      </c>
      <c r="P62" s="136" t="e">
        <f t="shared" si="34"/>
        <v>#DIV/0!</v>
      </c>
      <c r="Q62" s="139">
        <f t="shared" ref="Q62" si="130">SUM(Q63:Q69)</f>
        <v>0</v>
      </c>
      <c r="R62" s="140" t="e">
        <f t="shared" si="36"/>
        <v>#DIV/0!</v>
      </c>
      <c r="S62" s="143">
        <f t="shared" ref="S62" si="131">SUM(S63:S69)</f>
        <v>0</v>
      </c>
      <c r="T62" s="144" t="e">
        <f t="shared" si="38"/>
        <v>#DIV/0!</v>
      </c>
      <c r="U62" s="12">
        <f t="shared" ref="U62" si="132">SUM(U63:U69)</f>
        <v>0</v>
      </c>
      <c r="V62" s="13" t="e">
        <f t="shared" si="40"/>
        <v>#DIV/0!</v>
      </c>
      <c r="W62" s="27">
        <f t="shared" ref="W62" si="133">SUM(W63:W69)</f>
        <v>0</v>
      </c>
      <c r="X62" s="28" t="e">
        <f t="shared" si="42"/>
        <v>#DIV/0!</v>
      </c>
      <c r="Y62" s="77">
        <f>SUM(Y63:Y69)</f>
        <v>0</v>
      </c>
      <c r="Z62" s="48" t="e">
        <f>Y62/$D62</f>
        <v>#DIV/0!</v>
      </c>
      <c r="AA62" s="77">
        <f>SUM(AA63:AA69)</f>
        <v>0</v>
      </c>
      <c r="AB62" s="79" t="e">
        <f>AA62/$Y62</f>
        <v>#DIV/0!</v>
      </c>
    </row>
    <row r="63" spans="1:28" ht="18.75" customHeight="1" x14ac:dyDescent="0.3">
      <c r="A63" s="15" t="s">
        <v>24</v>
      </c>
      <c r="B63" s="190" t="s">
        <v>110</v>
      </c>
      <c r="C63" s="191"/>
      <c r="D63" s="19"/>
      <c r="E63" s="16"/>
      <c r="F63" s="30" t="e">
        <f t="shared" si="50"/>
        <v>#DIV/0!</v>
      </c>
      <c r="G63" s="16"/>
      <c r="H63" s="30" t="e">
        <f t="shared" si="26"/>
        <v>#DIV/0!</v>
      </c>
      <c r="I63" s="16"/>
      <c r="J63" s="30" t="e">
        <f t="shared" si="28"/>
        <v>#DIV/0!</v>
      </c>
      <c r="K63" s="16"/>
      <c r="L63" s="30" t="e">
        <f t="shared" si="30"/>
        <v>#DIV/0!</v>
      </c>
      <c r="M63" s="16"/>
      <c r="N63" s="30" t="e">
        <f t="shared" si="32"/>
        <v>#DIV/0!</v>
      </c>
      <c r="O63" s="137"/>
      <c r="P63" s="138" t="e">
        <f t="shared" si="34"/>
        <v>#DIV/0!</v>
      </c>
      <c r="Q63" s="141"/>
      <c r="R63" s="142" t="e">
        <f t="shared" si="36"/>
        <v>#DIV/0!</v>
      </c>
      <c r="S63" s="141"/>
      <c r="T63" s="145" t="e">
        <f t="shared" si="38"/>
        <v>#DIV/0!</v>
      </c>
      <c r="U63" s="175"/>
      <c r="V63" s="30" t="e">
        <f t="shared" si="40"/>
        <v>#DIV/0!</v>
      </c>
      <c r="W63" s="17"/>
      <c r="X63" s="51" t="e">
        <f t="shared" si="42"/>
        <v>#DIV/0!</v>
      </c>
      <c r="Y63" s="78">
        <f>E63+G63+I63+K63+M63+O63+Q63+S63+U63+W63</f>
        <v>0</v>
      </c>
      <c r="Z63" s="49" t="e">
        <f t="shared" ref="Z63:Z69" si="134">Y63/$D63</f>
        <v>#DIV/0!</v>
      </c>
      <c r="AA63" s="78">
        <f>E63+G63+I63+K63+M63+O63+Q63+S63+U63</f>
        <v>0</v>
      </c>
      <c r="AB63" s="49" t="e">
        <f>AA63/$Y63</f>
        <v>#DIV/0!</v>
      </c>
    </row>
    <row r="64" spans="1:28" ht="18.75" customHeight="1" x14ac:dyDescent="0.3">
      <c r="A64" s="15"/>
      <c r="B64" s="190" t="s">
        <v>49</v>
      </c>
      <c r="C64" s="191"/>
      <c r="D64" s="19"/>
      <c r="E64" s="16"/>
      <c r="F64" s="30" t="e">
        <f t="shared" si="50"/>
        <v>#DIV/0!</v>
      </c>
      <c r="G64" s="16"/>
      <c r="H64" s="30" t="e">
        <f t="shared" si="26"/>
        <v>#DIV/0!</v>
      </c>
      <c r="I64" s="16"/>
      <c r="J64" s="30" t="e">
        <f t="shared" si="28"/>
        <v>#DIV/0!</v>
      </c>
      <c r="K64" s="16"/>
      <c r="L64" s="30" t="e">
        <f t="shared" si="30"/>
        <v>#DIV/0!</v>
      </c>
      <c r="M64" s="16"/>
      <c r="N64" s="30" t="e">
        <f t="shared" si="32"/>
        <v>#DIV/0!</v>
      </c>
      <c r="O64" s="137"/>
      <c r="P64" s="138" t="e">
        <f t="shared" si="34"/>
        <v>#DIV/0!</v>
      </c>
      <c r="Q64" s="141"/>
      <c r="R64" s="142" t="e">
        <f t="shared" si="36"/>
        <v>#DIV/0!</v>
      </c>
      <c r="S64" s="141"/>
      <c r="T64" s="145" t="e">
        <f t="shared" si="38"/>
        <v>#DIV/0!</v>
      </c>
      <c r="U64" s="175"/>
      <c r="V64" s="30" t="e">
        <f t="shared" si="40"/>
        <v>#DIV/0!</v>
      </c>
      <c r="W64" s="17"/>
      <c r="X64" s="51" t="e">
        <f t="shared" si="42"/>
        <v>#DIV/0!</v>
      </c>
      <c r="Y64" s="78">
        <f t="shared" ref="Y64:Y69" si="135">E64+G64+I64+K64+M64+O64+Q64+S64+U64+W64</f>
        <v>0</v>
      </c>
      <c r="Z64" s="49" t="e">
        <f t="shared" si="134"/>
        <v>#DIV/0!</v>
      </c>
      <c r="AA64" s="78">
        <f t="shared" ref="AA64:AA69" si="136">E64+G64+I64+K64+M64+O64+Q64+S64+U64</f>
        <v>0</v>
      </c>
      <c r="AB64" s="49" t="e">
        <f t="shared" ref="AB64:AB69" si="137">AA64/$Y64</f>
        <v>#DIV/0!</v>
      </c>
    </row>
    <row r="65" spans="1:28" ht="18.75" customHeight="1" x14ac:dyDescent="0.3">
      <c r="A65" s="15" t="s">
        <v>37</v>
      </c>
      <c r="B65" s="190" t="s">
        <v>2</v>
      </c>
      <c r="C65" s="191"/>
      <c r="D65" s="19"/>
      <c r="E65" s="16"/>
      <c r="F65" s="30" t="e">
        <f t="shared" si="50"/>
        <v>#DIV/0!</v>
      </c>
      <c r="G65" s="16"/>
      <c r="H65" s="30" t="e">
        <f t="shared" si="26"/>
        <v>#DIV/0!</v>
      </c>
      <c r="I65" s="16"/>
      <c r="J65" s="30" t="e">
        <f t="shared" si="28"/>
        <v>#DIV/0!</v>
      </c>
      <c r="K65" s="16"/>
      <c r="L65" s="30" t="e">
        <f t="shared" si="30"/>
        <v>#DIV/0!</v>
      </c>
      <c r="M65" s="16"/>
      <c r="N65" s="30" t="e">
        <f t="shared" si="32"/>
        <v>#DIV/0!</v>
      </c>
      <c r="O65" s="137"/>
      <c r="P65" s="138" t="e">
        <f t="shared" si="34"/>
        <v>#DIV/0!</v>
      </c>
      <c r="Q65" s="141"/>
      <c r="R65" s="142" t="e">
        <f t="shared" si="36"/>
        <v>#DIV/0!</v>
      </c>
      <c r="S65" s="141"/>
      <c r="T65" s="145" t="e">
        <f t="shared" si="38"/>
        <v>#DIV/0!</v>
      </c>
      <c r="U65" s="175"/>
      <c r="V65" s="30" t="e">
        <f t="shared" si="40"/>
        <v>#DIV/0!</v>
      </c>
      <c r="W65" s="17"/>
      <c r="X65" s="51" t="e">
        <f t="shared" si="42"/>
        <v>#DIV/0!</v>
      </c>
      <c r="Y65" s="78">
        <f t="shared" si="135"/>
        <v>0</v>
      </c>
      <c r="Z65" s="49" t="e">
        <f t="shared" si="134"/>
        <v>#DIV/0!</v>
      </c>
      <c r="AA65" s="78">
        <f t="shared" si="136"/>
        <v>0</v>
      </c>
      <c r="AB65" s="49" t="e">
        <f t="shared" si="137"/>
        <v>#DIV/0!</v>
      </c>
    </row>
    <row r="66" spans="1:28" ht="18.75" customHeight="1" x14ac:dyDescent="0.3">
      <c r="A66" s="15" t="s">
        <v>38</v>
      </c>
      <c r="B66" s="190" t="s">
        <v>2</v>
      </c>
      <c r="C66" s="191"/>
      <c r="D66" s="19"/>
      <c r="E66" s="16"/>
      <c r="F66" s="30" t="e">
        <f t="shared" si="50"/>
        <v>#DIV/0!</v>
      </c>
      <c r="G66" s="16"/>
      <c r="H66" s="30" t="e">
        <f t="shared" si="26"/>
        <v>#DIV/0!</v>
      </c>
      <c r="I66" s="16"/>
      <c r="J66" s="30" t="e">
        <f t="shared" si="28"/>
        <v>#DIV/0!</v>
      </c>
      <c r="K66" s="16"/>
      <c r="L66" s="30" t="e">
        <f t="shared" si="30"/>
        <v>#DIV/0!</v>
      </c>
      <c r="M66" s="16"/>
      <c r="N66" s="30" t="e">
        <f t="shared" si="32"/>
        <v>#DIV/0!</v>
      </c>
      <c r="O66" s="137"/>
      <c r="P66" s="138" t="e">
        <f t="shared" si="34"/>
        <v>#DIV/0!</v>
      </c>
      <c r="Q66" s="141"/>
      <c r="R66" s="142" t="e">
        <f t="shared" si="36"/>
        <v>#DIV/0!</v>
      </c>
      <c r="S66" s="141"/>
      <c r="T66" s="145" t="e">
        <f t="shared" si="38"/>
        <v>#DIV/0!</v>
      </c>
      <c r="U66" s="175"/>
      <c r="V66" s="30" t="e">
        <f t="shared" si="40"/>
        <v>#DIV/0!</v>
      </c>
      <c r="W66" s="17"/>
      <c r="X66" s="51" t="e">
        <f t="shared" si="42"/>
        <v>#DIV/0!</v>
      </c>
      <c r="Y66" s="78">
        <f t="shared" si="135"/>
        <v>0</v>
      </c>
      <c r="Z66" s="49" t="e">
        <f t="shared" si="134"/>
        <v>#DIV/0!</v>
      </c>
      <c r="AA66" s="78">
        <f t="shared" si="136"/>
        <v>0</v>
      </c>
      <c r="AB66" s="49" t="e">
        <f t="shared" si="137"/>
        <v>#DIV/0!</v>
      </c>
    </row>
    <row r="67" spans="1:28" ht="18.75" customHeight="1" x14ac:dyDescent="0.3">
      <c r="A67" s="15" t="s">
        <v>39</v>
      </c>
      <c r="B67" s="190" t="s">
        <v>2</v>
      </c>
      <c r="C67" s="191"/>
      <c r="D67" s="19"/>
      <c r="E67" s="16"/>
      <c r="F67" s="30" t="e">
        <f t="shared" si="50"/>
        <v>#DIV/0!</v>
      </c>
      <c r="G67" s="16"/>
      <c r="H67" s="30" t="e">
        <f t="shared" si="26"/>
        <v>#DIV/0!</v>
      </c>
      <c r="I67" s="16"/>
      <c r="J67" s="30" t="e">
        <f t="shared" si="28"/>
        <v>#DIV/0!</v>
      </c>
      <c r="K67" s="16"/>
      <c r="L67" s="30" t="e">
        <f t="shared" si="30"/>
        <v>#DIV/0!</v>
      </c>
      <c r="M67" s="16"/>
      <c r="N67" s="30" t="e">
        <f t="shared" si="32"/>
        <v>#DIV/0!</v>
      </c>
      <c r="O67" s="137"/>
      <c r="P67" s="138" t="e">
        <f t="shared" si="34"/>
        <v>#DIV/0!</v>
      </c>
      <c r="Q67" s="141"/>
      <c r="R67" s="142" t="e">
        <f t="shared" si="36"/>
        <v>#DIV/0!</v>
      </c>
      <c r="S67" s="141"/>
      <c r="T67" s="145" t="e">
        <f t="shared" si="38"/>
        <v>#DIV/0!</v>
      </c>
      <c r="U67" s="175"/>
      <c r="V67" s="30" t="e">
        <f t="shared" si="40"/>
        <v>#DIV/0!</v>
      </c>
      <c r="W67" s="17"/>
      <c r="X67" s="51" t="e">
        <f t="shared" si="42"/>
        <v>#DIV/0!</v>
      </c>
      <c r="Y67" s="78">
        <f t="shared" si="135"/>
        <v>0</v>
      </c>
      <c r="Z67" s="49" t="e">
        <f t="shared" si="134"/>
        <v>#DIV/0!</v>
      </c>
      <c r="AA67" s="78">
        <f t="shared" si="136"/>
        <v>0</v>
      </c>
      <c r="AB67" s="49" t="e">
        <f t="shared" si="137"/>
        <v>#DIV/0!</v>
      </c>
    </row>
    <row r="68" spans="1:28" ht="18.75" customHeight="1" x14ac:dyDescent="0.3">
      <c r="A68" s="15" t="s">
        <v>1</v>
      </c>
      <c r="B68" s="190" t="s">
        <v>2</v>
      </c>
      <c r="C68" s="191"/>
      <c r="D68" s="19"/>
      <c r="E68" s="16"/>
      <c r="F68" s="30" t="e">
        <f t="shared" si="50"/>
        <v>#DIV/0!</v>
      </c>
      <c r="G68" s="16"/>
      <c r="H68" s="30" t="e">
        <f t="shared" si="26"/>
        <v>#DIV/0!</v>
      </c>
      <c r="I68" s="16"/>
      <c r="J68" s="30" t="e">
        <f t="shared" si="28"/>
        <v>#DIV/0!</v>
      </c>
      <c r="K68" s="16"/>
      <c r="L68" s="30" t="e">
        <f t="shared" si="30"/>
        <v>#DIV/0!</v>
      </c>
      <c r="M68" s="16"/>
      <c r="N68" s="30" t="e">
        <f t="shared" si="32"/>
        <v>#DIV/0!</v>
      </c>
      <c r="O68" s="137"/>
      <c r="P68" s="138" t="e">
        <f t="shared" si="34"/>
        <v>#DIV/0!</v>
      </c>
      <c r="Q68" s="141"/>
      <c r="R68" s="142" t="e">
        <f t="shared" si="36"/>
        <v>#DIV/0!</v>
      </c>
      <c r="S68" s="141"/>
      <c r="T68" s="145" t="e">
        <f t="shared" si="38"/>
        <v>#DIV/0!</v>
      </c>
      <c r="U68" s="175"/>
      <c r="V68" s="30" t="e">
        <f t="shared" si="40"/>
        <v>#DIV/0!</v>
      </c>
      <c r="W68" s="17"/>
      <c r="X68" s="51" t="e">
        <f t="shared" si="42"/>
        <v>#DIV/0!</v>
      </c>
      <c r="Y68" s="78">
        <f t="shared" si="135"/>
        <v>0</v>
      </c>
      <c r="Z68" s="49" t="e">
        <f t="shared" si="134"/>
        <v>#DIV/0!</v>
      </c>
      <c r="AA68" s="78">
        <f t="shared" si="136"/>
        <v>0</v>
      </c>
      <c r="AB68" s="49" t="e">
        <f t="shared" si="137"/>
        <v>#DIV/0!</v>
      </c>
    </row>
    <row r="69" spans="1:28" ht="18.75" customHeight="1" x14ac:dyDescent="0.3">
      <c r="A69" s="15" t="s">
        <v>40</v>
      </c>
      <c r="B69" s="190" t="s">
        <v>2</v>
      </c>
      <c r="C69" s="191"/>
      <c r="D69" s="19"/>
      <c r="E69" s="16"/>
      <c r="F69" s="30" t="e">
        <f t="shared" si="50"/>
        <v>#DIV/0!</v>
      </c>
      <c r="G69" s="16"/>
      <c r="H69" s="30" t="e">
        <f t="shared" ref="H69:H133" si="138">G69/$Y69</f>
        <v>#DIV/0!</v>
      </c>
      <c r="I69" s="16"/>
      <c r="J69" s="30" t="e">
        <f t="shared" ref="J69:J133" si="139">I69/$Y69</f>
        <v>#DIV/0!</v>
      </c>
      <c r="K69" s="16"/>
      <c r="L69" s="30" t="e">
        <f t="shared" ref="L69:L133" si="140">K69/$Y69</f>
        <v>#DIV/0!</v>
      </c>
      <c r="M69" s="16"/>
      <c r="N69" s="30" t="e">
        <f t="shared" ref="N69:N133" si="141">M69/$Y69</f>
        <v>#DIV/0!</v>
      </c>
      <c r="O69" s="137"/>
      <c r="P69" s="138" t="e">
        <f t="shared" ref="P69:P133" si="142">O69/$Y69</f>
        <v>#DIV/0!</v>
      </c>
      <c r="Q69" s="141"/>
      <c r="R69" s="142" t="e">
        <f t="shared" ref="R69:R133" si="143">Q69/$Y69</f>
        <v>#DIV/0!</v>
      </c>
      <c r="S69" s="141"/>
      <c r="T69" s="145" t="e">
        <f t="shared" ref="T69:T133" si="144">S69/$Y69</f>
        <v>#DIV/0!</v>
      </c>
      <c r="U69" s="175"/>
      <c r="V69" s="30" t="e">
        <f t="shared" ref="V69:V133" si="145">U69/$Y69</f>
        <v>#DIV/0!</v>
      </c>
      <c r="W69" s="17"/>
      <c r="X69" s="51" t="e">
        <f t="shared" ref="X69:X133" si="146">W69/$Y69</f>
        <v>#DIV/0!</v>
      </c>
      <c r="Y69" s="78">
        <f t="shared" si="135"/>
        <v>0</v>
      </c>
      <c r="Z69" s="49" t="e">
        <f t="shared" si="134"/>
        <v>#DIV/0!</v>
      </c>
      <c r="AA69" s="78">
        <f t="shared" si="136"/>
        <v>0</v>
      </c>
      <c r="AB69" s="49" t="e">
        <f t="shared" si="137"/>
        <v>#DIV/0!</v>
      </c>
    </row>
    <row r="70" spans="1:28" s="14" customFormat="1" ht="18.75" customHeight="1" x14ac:dyDescent="0.3">
      <c r="A70" s="192" t="s">
        <v>128</v>
      </c>
      <c r="B70" s="193"/>
      <c r="C70" s="194"/>
      <c r="D70" s="20">
        <f t="shared" ref="D70" si="147">SUM(D71:D77)</f>
        <v>0</v>
      </c>
      <c r="E70" s="12">
        <f t="shared" ref="E70" si="148">SUM(E71:E77)</f>
        <v>0</v>
      </c>
      <c r="F70" s="13" t="e">
        <f t="shared" si="50"/>
        <v>#DIV/0!</v>
      </c>
      <c r="G70" s="12">
        <f t="shared" ref="G70" si="149">SUM(G71:G77)</f>
        <v>0</v>
      </c>
      <c r="H70" s="13" t="e">
        <f t="shared" si="138"/>
        <v>#DIV/0!</v>
      </c>
      <c r="I70" s="12">
        <f t="shared" ref="I70" si="150">SUM(I71:I77)</f>
        <v>0</v>
      </c>
      <c r="J70" s="13" t="e">
        <f t="shared" si="139"/>
        <v>#DIV/0!</v>
      </c>
      <c r="K70" s="12">
        <f t="shared" ref="K70" si="151">SUM(K71:K77)</f>
        <v>0</v>
      </c>
      <c r="L70" s="13" t="e">
        <f t="shared" si="140"/>
        <v>#DIV/0!</v>
      </c>
      <c r="M70" s="12">
        <f t="shared" ref="M70" si="152">SUM(M71:M77)</f>
        <v>0</v>
      </c>
      <c r="N70" s="13" t="e">
        <f t="shared" si="141"/>
        <v>#DIV/0!</v>
      </c>
      <c r="O70" s="135">
        <f t="shared" ref="O70" si="153">SUM(O71:O77)</f>
        <v>0</v>
      </c>
      <c r="P70" s="136" t="e">
        <f t="shared" si="142"/>
        <v>#DIV/0!</v>
      </c>
      <c r="Q70" s="139">
        <f t="shared" ref="Q70" si="154">SUM(Q71:Q77)</f>
        <v>0</v>
      </c>
      <c r="R70" s="140" t="e">
        <f t="shared" si="143"/>
        <v>#DIV/0!</v>
      </c>
      <c r="S70" s="143">
        <f t="shared" ref="S70" si="155">SUM(S71:S77)</f>
        <v>0</v>
      </c>
      <c r="T70" s="144" t="e">
        <f t="shared" si="144"/>
        <v>#DIV/0!</v>
      </c>
      <c r="U70" s="12">
        <f t="shared" ref="U70" si="156">SUM(U71:U77)</f>
        <v>0</v>
      </c>
      <c r="V70" s="13" t="e">
        <f t="shared" si="145"/>
        <v>#DIV/0!</v>
      </c>
      <c r="W70" s="27">
        <f t="shared" ref="W70" si="157">SUM(W71:W77)</f>
        <v>0</v>
      </c>
      <c r="X70" s="28" t="e">
        <f t="shared" si="146"/>
        <v>#DIV/0!</v>
      </c>
      <c r="Y70" s="77">
        <f>SUM(Y71:Y77)</f>
        <v>0</v>
      </c>
      <c r="Z70" s="48" t="e">
        <f>Y70/$D70</f>
        <v>#DIV/0!</v>
      </c>
      <c r="AA70" s="77">
        <f>SUM(AA71:AA77)</f>
        <v>0</v>
      </c>
      <c r="AB70" s="79" t="e">
        <f>AA70/$Y70</f>
        <v>#DIV/0!</v>
      </c>
    </row>
    <row r="71" spans="1:28" ht="18.75" customHeight="1" x14ac:dyDescent="0.3">
      <c r="A71" s="15" t="s">
        <v>24</v>
      </c>
      <c r="B71" s="190" t="s">
        <v>110</v>
      </c>
      <c r="C71" s="191"/>
      <c r="D71" s="19"/>
      <c r="E71" s="16"/>
      <c r="F71" s="30" t="e">
        <f t="shared" si="50"/>
        <v>#DIV/0!</v>
      </c>
      <c r="G71" s="16"/>
      <c r="H71" s="30" t="e">
        <f t="shared" si="138"/>
        <v>#DIV/0!</v>
      </c>
      <c r="I71" s="16"/>
      <c r="J71" s="30" t="e">
        <f t="shared" si="139"/>
        <v>#DIV/0!</v>
      </c>
      <c r="K71" s="16"/>
      <c r="L71" s="30" t="e">
        <f t="shared" si="140"/>
        <v>#DIV/0!</v>
      </c>
      <c r="M71" s="16"/>
      <c r="N71" s="30" t="e">
        <f t="shared" si="141"/>
        <v>#DIV/0!</v>
      </c>
      <c r="O71" s="137"/>
      <c r="P71" s="138" t="e">
        <f t="shared" si="142"/>
        <v>#DIV/0!</v>
      </c>
      <c r="Q71" s="141"/>
      <c r="R71" s="142" t="e">
        <f t="shared" si="143"/>
        <v>#DIV/0!</v>
      </c>
      <c r="S71" s="141"/>
      <c r="T71" s="145" t="e">
        <f t="shared" si="144"/>
        <v>#DIV/0!</v>
      </c>
      <c r="U71" s="175"/>
      <c r="V71" s="30" t="e">
        <f t="shared" si="145"/>
        <v>#DIV/0!</v>
      </c>
      <c r="W71" s="17"/>
      <c r="X71" s="51" t="e">
        <f t="shared" si="146"/>
        <v>#DIV/0!</v>
      </c>
      <c r="Y71" s="78">
        <f>E71+G71+I71+K71+M71+O71+Q71+S71+U71+W71</f>
        <v>0</v>
      </c>
      <c r="Z71" s="49" t="e">
        <f t="shared" ref="Z71:Z77" si="158">Y71/$D71</f>
        <v>#DIV/0!</v>
      </c>
      <c r="AA71" s="78">
        <f>E71+G71+I71+K71+M71+O71+Q71+S71+U71</f>
        <v>0</v>
      </c>
      <c r="AB71" s="49" t="e">
        <f>AA71/$Y71</f>
        <v>#DIV/0!</v>
      </c>
    </row>
    <row r="72" spans="1:28" ht="18.75" customHeight="1" x14ac:dyDescent="0.3">
      <c r="A72" s="15"/>
      <c r="B72" s="190" t="s">
        <v>49</v>
      </c>
      <c r="C72" s="191"/>
      <c r="D72" s="19"/>
      <c r="E72" s="16"/>
      <c r="F72" s="30" t="e">
        <f t="shared" si="50"/>
        <v>#DIV/0!</v>
      </c>
      <c r="G72" s="16"/>
      <c r="H72" s="30" t="e">
        <f t="shared" si="138"/>
        <v>#DIV/0!</v>
      </c>
      <c r="I72" s="16"/>
      <c r="J72" s="30" t="e">
        <f t="shared" si="139"/>
        <v>#DIV/0!</v>
      </c>
      <c r="K72" s="16"/>
      <c r="L72" s="30" t="e">
        <f t="shared" si="140"/>
        <v>#DIV/0!</v>
      </c>
      <c r="M72" s="16"/>
      <c r="N72" s="30" t="e">
        <f t="shared" si="141"/>
        <v>#DIV/0!</v>
      </c>
      <c r="O72" s="137"/>
      <c r="P72" s="138" t="e">
        <f t="shared" si="142"/>
        <v>#DIV/0!</v>
      </c>
      <c r="Q72" s="141"/>
      <c r="R72" s="142" t="e">
        <f t="shared" si="143"/>
        <v>#DIV/0!</v>
      </c>
      <c r="S72" s="141"/>
      <c r="T72" s="145" t="e">
        <f t="shared" si="144"/>
        <v>#DIV/0!</v>
      </c>
      <c r="U72" s="175"/>
      <c r="V72" s="30" t="e">
        <f t="shared" si="145"/>
        <v>#DIV/0!</v>
      </c>
      <c r="W72" s="17"/>
      <c r="X72" s="51" t="e">
        <f t="shared" si="146"/>
        <v>#DIV/0!</v>
      </c>
      <c r="Y72" s="78">
        <f t="shared" ref="Y72:Y77" si="159">E72+G72+I72+K72+M72+O72+Q72+S72+U72+W72</f>
        <v>0</v>
      </c>
      <c r="Z72" s="49" t="e">
        <f t="shared" si="158"/>
        <v>#DIV/0!</v>
      </c>
      <c r="AA72" s="78">
        <f t="shared" ref="AA72:AA77" si="160">E72+G72+I72+K72+M72+O72+Q72+S72+U72</f>
        <v>0</v>
      </c>
      <c r="AB72" s="49" t="e">
        <f t="shared" ref="AB72:AB77" si="161">AA72/$Y72</f>
        <v>#DIV/0!</v>
      </c>
    </row>
    <row r="73" spans="1:28" ht="18.75" customHeight="1" x14ac:dyDescent="0.3">
      <c r="A73" s="15" t="s">
        <v>37</v>
      </c>
      <c r="B73" s="190" t="s">
        <v>2</v>
      </c>
      <c r="C73" s="191"/>
      <c r="D73" s="19"/>
      <c r="E73" s="16"/>
      <c r="F73" s="30" t="e">
        <f t="shared" si="50"/>
        <v>#DIV/0!</v>
      </c>
      <c r="G73" s="16"/>
      <c r="H73" s="30" t="e">
        <f t="shared" si="138"/>
        <v>#DIV/0!</v>
      </c>
      <c r="I73" s="16"/>
      <c r="J73" s="30" t="e">
        <f t="shared" si="139"/>
        <v>#DIV/0!</v>
      </c>
      <c r="K73" s="16"/>
      <c r="L73" s="30" t="e">
        <f t="shared" si="140"/>
        <v>#DIV/0!</v>
      </c>
      <c r="M73" s="16"/>
      <c r="N73" s="30" t="e">
        <f t="shared" si="141"/>
        <v>#DIV/0!</v>
      </c>
      <c r="O73" s="137"/>
      <c r="P73" s="138" t="e">
        <f t="shared" si="142"/>
        <v>#DIV/0!</v>
      </c>
      <c r="Q73" s="141"/>
      <c r="R73" s="142" t="e">
        <f t="shared" si="143"/>
        <v>#DIV/0!</v>
      </c>
      <c r="S73" s="141"/>
      <c r="T73" s="145" t="e">
        <f t="shared" si="144"/>
        <v>#DIV/0!</v>
      </c>
      <c r="U73" s="175"/>
      <c r="V73" s="30" t="e">
        <f t="shared" si="145"/>
        <v>#DIV/0!</v>
      </c>
      <c r="W73" s="17"/>
      <c r="X73" s="51" t="e">
        <f t="shared" si="146"/>
        <v>#DIV/0!</v>
      </c>
      <c r="Y73" s="78">
        <f t="shared" si="159"/>
        <v>0</v>
      </c>
      <c r="Z73" s="49" t="e">
        <f t="shared" si="158"/>
        <v>#DIV/0!</v>
      </c>
      <c r="AA73" s="78">
        <f t="shared" si="160"/>
        <v>0</v>
      </c>
      <c r="AB73" s="49" t="e">
        <f t="shared" si="161"/>
        <v>#DIV/0!</v>
      </c>
    </row>
    <row r="74" spans="1:28" ht="18.75" customHeight="1" x14ac:dyDescent="0.3">
      <c r="A74" s="15" t="s">
        <v>38</v>
      </c>
      <c r="B74" s="190" t="s">
        <v>2</v>
      </c>
      <c r="C74" s="191"/>
      <c r="D74" s="19"/>
      <c r="E74" s="16"/>
      <c r="F74" s="30" t="e">
        <f t="shared" si="50"/>
        <v>#DIV/0!</v>
      </c>
      <c r="G74" s="16"/>
      <c r="H74" s="30" t="e">
        <f t="shared" si="138"/>
        <v>#DIV/0!</v>
      </c>
      <c r="I74" s="16"/>
      <c r="J74" s="30" t="e">
        <f t="shared" si="139"/>
        <v>#DIV/0!</v>
      </c>
      <c r="K74" s="16"/>
      <c r="L74" s="30" t="e">
        <f t="shared" si="140"/>
        <v>#DIV/0!</v>
      </c>
      <c r="M74" s="16"/>
      <c r="N74" s="30" t="e">
        <f t="shared" si="141"/>
        <v>#DIV/0!</v>
      </c>
      <c r="O74" s="137"/>
      <c r="P74" s="138" t="e">
        <f t="shared" si="142"/>
        <v>#DIV/0!</v>
      </c>
      <c r="Q74" s="141"/>
      <c r="R74" s="142" t="e">
        <f t="shared" si="143"/>
        <v>#DIV/0!</v>
      </c>
      <c r="S74" s="141"/>
      <c r="T74" s="145" t="e">
        <f t="shared" si="144"/>
        <v>#DIV/0!</v>
      </c>
      <c r="U74" s="175"/>
      <c r="V74" s="30" t="e">
        <f t="shared" si="145"/>
        <v>#DIV/0!</v>
      </c>
      <c r="W74" s="17"/>
      <c r="X74" s="51" t="e">
        <f t="shared" si="146"/>
        <v>#DIV/0!</v>
      </c>
      <c r="Y74" s="78">
        <f t="shared" si="159"/>
        <v>0</v>
      </c>
      <c r="Z74" s="49" t="e">
        <f t="shared" si="158"/>
        <v>#DIV/0!</v>
      </c>
      <c r="AA74" s="78">
        <f t="shared" si="160"/>
        <v>0</v>
      </c>
      <c r="AB74" s="49" t="e">
        <f t="shared" si="161"/>
        <v>#DIV/0!</v>
      </c>
    </row>
    <row r="75" spans="1:28" ht="18.75" customHeight="1" x14ac:dyDescent="0.3">
      <c r="A75" s="15" t="s">
        <v>39</v>
      </c>
      <c r="B75" s="190" t="s">
        <v>2</v>
      </c>
      <c r="C75" s="191"/>
      <c r="D75" s="19"/>
      <c r="E75" s="16"/>
      <c r="F75" s="30" t="e">
        <f t="shared" si="50"/>
        <v>#DIV/0!</v>
      </c>
      <c r="G75" s="16"/>
      <c r="H75" s="30" t="e">
        <f t="shared" si="138"/>
        <v>#DIV/0!</v>
      </c>
      <c r="I75" s="16"/>
      <c r="J75" s="30" t="e">
        <f t="shared" si="139"/>
        <v>#DIV/0!</v>
      </c>
      <c r="K75" s="16"/>
      <c r="L75" s="30" t="e">
        <f t="shared" si="140"/>
        <v>#DIV/0!</v>
      </c>
      <c r="M75" s="16"/>
      <c r="N75" s="30" t="e">
        <f t="shared" si="141"/>
        <v>#DIV/0!</v>
      </c>
      <c r="O75" s="137"/>
      <c r="P75" s="138" t="e">
        <f t="shared" si="142"/>
        <v>#DIV/0!</v>
      </c>
      <c r="Q75" s="141"/>
      <c r="R75" s="142" t="e">
        <f t="shared" si="143"/>
        <v>#DIV/0!</v>
      </c>
      <c r="S75" s="141"/>
      <c r="T75" s="145" t="e">
        <f t="shared" si="144"/>
        <v>#DIV/0!</v>
      </c>
      <c r="U75" s="175"/>
      <c r="V75" s="30" t="e">
        <f t="shared" si="145"/>
        <v>#DIV/0!</v>
      </c>
      <c r="W75" s="17"/>
      <c r="X75" s="51" t="e">
        <f t="shared" si="146"/>
        <v>#DIV/0!</v>
      </c>
      <c r="Y75" s="78">
        <f t="shared" si="159"/>
        <v>0</v>
      </c>
      <c r="Z75" s="49" t="e">
        <f t="shared" si="158"/>
        <v>#DIV/0!</v>
      </c>
      <c r="AA75" s="78">
        <f t="shared" si="160"/>
        <v>0</v>
      </c>
      <c r="AB75" s="49" t="e">
        <f t="shared" si="161"/>
        <v>#DIV/0!</v>
      </c>
    </row>
    <row r="76" spans="1:28" ht="18.75" customHeight="1" x14ac:dyDescent="0.3">
      <c r="A76" s="15" t="s">
        <v>1</v>
      </c>
      <c r="B76" s="190" t="s">
        <v>2</v>
      </c>
      <c r="C76" s="191"/>
      <c r="D76" s="19"/>
      <c r="E76" s="16"/>
      <c r="F76" s="30" t="e">
        <f t="shared" si="50"/>
        <v>#DIV/0!</v>
      </c>
      <c r="G76" s="16"/>
      <c r="H76" s="30" t="e">
        <f t="shared" si="138"/>
        <v>#DIV/0!</v>
      </c>
      <c r="I76" s="16"/>
      <c r="J76" s="30" t="e">
        <f t="shared" si="139"/>
        <v>#DIV/0!</v>
      </c>
      <c r="K76" s="16"/>
      <c r="L76" s="30" t="e">
        <f t="shared" si="140"/>
        <v>#DIV/0!</v>
      </c>
      <c r="M76" s="16"/>
      <c r="N76" s="30" t="e">
        <f t="shared" si="141"/>
        <v>#DIV/0!</v>
      </c>
      <c r="O76" s="137"/>
      <c r="P76" s="138" t="e">
        <f t="shared" si="142"/>
        <v>#DIV/0!</v>
      </c>
      <c r="Q76" s="141"/>
      <c r="R76" s="142" t="e">
        <f t="shared" si="143"/>
        <v>#DIV/0!</v>
      </c>
      <c r="S76" s="141"/>
      <c r="T76" s="145" t="e">
        <f t="shared" si="144"/>
        <v>#DIV/0!</v>
      </c>
      <c r="U76" s="175"/>
      <c r="V76" s="30" t="e">
        <f t="shared" si="145"/>
        <v>#DIV/0!</v>
      </c>
      <c r="W76" s="17"/>
      <c r="X76" s="51" t="e">
        <f t="shared" si="146"/>
        <v>#DIV/0!</v>
      </c>
      <c r="Y76" s="78">
        <f t="shared" si="159"/>
        <v>0</v>
      </c>
      <c r="Z76" s="49" t="e">
        <f t="shared" si="158"/>
        <v>#DIV/0!</v>
      </c>
      <c r="AA76" s="78">
        <f t="shared" si="160"/>
        <v>0</v>
      </c>
      <c r="AB76" s="49" t="e">
        <f t="shared" si="161"/>
        <v>#DIV/0!</v>
      </c>
    </row>
    <row r="77" spans="1:28" ht="18.75" customHeight="1" x14ac:dyDescent="0.3">
      <c r="A77" s="15" t="s">
        <v>40</v>
      </c>
      <c r="B77" s="190" t="s">
        <v>2</v>
      </c>
      <c r="C77" s="191"/>
      <c r="D77" s="19"/>
      <c r="E77" s="16"/>
      <c r="F77" s="30" t="e">
        <f t="shared" si="50"/>
        <v>#DIV/0!</v>
      </c>
      <c r="G77" s="16"/>
      <c r="H77" s="30" t="e">
        <f t="shared" si="138"/>
        <v>#DIV/0!</v>
      </c>
      <c r="I77" s="16"/>
      <c r="J77" s="30" t="e">
        <f t="shared" si="139"/>
        <v>#DIV/0!</v>
      </c>
      <c r="K77" s="16"/>
      <c r="L77" s="30" t="e">
        <f t="shared" si="140"/>
        <v>#DIV/0!</v>
      </c>
      <c r="M77" s="16"/>
      <c r="N77" s="30" t="e">
        <f t="shared" si="141"/>
        <v>#DIV/0!</v>
      </c>
      <c r="O77" s="137"/>
      <c r="P77" s="138" t="e">
        <f t="shared" si="142"/>
        <v>#DIV/0!</v>
      </c>
      <c r="Q77" s="141"/>
      <c r="R77" s="142" t="e">
        <f t="shared" si="143"/>
        <v>#DIV/0!</v>
      </c>
      <c r="S77" s="141"/>
      <c r="T77" s="145" t="e">
        <f t="shared" si="144"/>
        <v>#DIV/0!</v>
      </c>
      <c r="U77" s="175"/>
      <c r="V77" s="30" t="e">
        <f t="shared" si="145"/>
        <v>#DIV/0!</v>
      </c>
      <c r="W77" s="17"/>
      <c r="X77" s="51" t="e">
        <f t="shared" si="146"/>
        <v>#DIV/0!</v>
      </c>
      <c r="Y77" s="78">
        <f t="shared" si="159"/>
        <v>0</v>
      </c>
      <c r="Z77" s="49" t="e">
        <f t="shared" si="158"/>
        <v>#DIV/0!</v>
      </c>
      <c r="AA77" s="78">
        <f t="shared" si="160"/>
        <v>0</v>
      </c>
      <c r="AB77" s="49" t="e">
        <f t="shared" si="161"/>
        <v>#DIV/0!</v>
      </c>
    </row>
    <row r="78" spans="1:28" s="14" customFormat="1" ht="18.75" customHeight="1" x14ac:dyDescent="0.3">
      <c r="A78" s="192" t="s">
        <v>129</v>
      </c>
      <c r="B78" s="193"/>
      <c r="C78" s="194"/>
      <c r="D78" s="20">
        <f t="shared" ref="D78" si="162">SUM(D79:D85)</f>
        <v>0</v>
      </c>
      <c r="E78" s="12">
        <f t="shared" ref="E78" si="163">SUM(E79:E85)</f>
        <v>0</v>
      </c>
      <c r="F78" s="13" t="e">
        <f t="shared" ref="F78:F141" si="164">E78/$Y78</f>
        <v>#DIV/0!</v>
      </c>
      <c r="G78" s="12">
        <f t="shared" ref="G78" si="165">SUM(G79:G85)</f>
        <v>0</v>
      </c>
      <c r="H78" s="13" t="e">
        <f t="shared" si="138"/>
        <v>#DIV/0!</v>
      </c>
      <c r="I78" s="12">
        <f t="shared" ref="I78" si="166">SUM(I79:I85)</f>
        <v>0</v>
      </c>
      <c r="J78" s="13" t="e">
        <f t="shared" si="139"/>
        <v>#DIV/0!</v>
      </c>
      <c r="K78" s="12">
        <f t="shared" ref="K78" si="167">SUM(K79:K85)</f>
        <v>0</v>
      </c>
      <c r="L78" s="13" t="e">
        <f t="shared" si="140"/>
        <v>#DIV/0!</v>
      </c>
      <c r="M78" s="12">
        <f t="shared" ref="M78" si="168">SUM(M79:M85)</f>
        <v>0</v>
      </c>
      <c r="N78" s="13" t="e">
        <f t="shared" si="141"/>
        <v>#DIV/0!</v>
      </c>
      <c r="O78" s="135">
        <f t="shared" ref="O78" si="169">SUM(O79:O85)</f>
        <v>0</v>
      </c>
      <c r="P78" s="136" t="e">
        <f t="shared" si="142"/>
        <v>#DIV/0!</v>
      </c>
      <c r="Q78" s="139">
        <f t="shared" ref="Q78" si="170">SUM(Q79:Q85)</f>
        <v>0</v>
      </c>
      <c r="R78" s="140" t="e">
        <f t="shared" si="143"/>
        <v>#DIV/0!</v>
      </c>
      <c r="S78" s="143">
        <f t="shared" ref="S78" si="171">SUM(S79:S85)</f>
        <v>0</v>
      </c>
      <c r="T78" s="144" t="e">
        <f t="shared" si="144"/>
        <v>#DIV/0!</v>
      </c>
      <c r="U78" s="12">
        <f t="shared" ref="U78" si="172">SUM(U79:U85)</f>
        <v>0</v>
      </c>
      <c r="V78" s="13" t="e">
        <f t="shared" si="145"/>
        <v>#DIV/0!</v>
      </c>
      <c r="W78" s="27">
        <f t="shared" ref="W78" si="173">SUM(W79:W85)</f>
        <v>0</v>
      </c>
      <c r="X78" s="28" t="e">
        <f t="shared" si="146"/>
        <v>#DIV/0!</v>
      </c>
      <c r="Y78" s="77">
        <f>SUM(Y79:Y85)</f>
        <v>0</v>
      </c>
      <c r="Z78" s="48" t="e">
        <f>Y78/$D78</f>
        <v>#DIV/0!</v>
      </c>
      <c r="AA78" s="77">
        <f>SUM(AA79:AA85)</f>
        <v>0</v>
      </c>
      <c r="AB78" s="79" t="e">
        <f>AA78/$Y78</f>
        <v>#DIV/0!</v>
      </c>
    </row>
    <row r="79" spans="1:28" ht="18.75" customHeight="1" x14ac:dyDescent="0.3">
      <c r="A79" s="15" t="s">
        <v>24</v>
      </c>
      <c r="B79" s="190" t="s">
        <v>110</v>
      </c>
      <c r="C79" s="191"/>
      <c r="D79" s="19"/>
      <c r="E79" s="16"/>
      <c r="F79" s="30" t="e">
        <f t="shared" si="164"/>
        <v>#DIV/0!</v>
      </c>
      <c r="G79" s="16"/>
      <c r="H79" s="30" t="e">
        <f t="shared" si="138"/>
        <v>#DIV/0!</v>
      </c>
      <c r="I79" s="16"/>
      <c r="J79" s="30" t="e">
        <f t="shared" si="139"/>
        <v>#DIV/0!</v>
      </c>
      <c r="K79" s="16"/>
      <c r="L79" s="30" t="e">
        <f t="shared" si="140"/>
        <v>#DIV/0!</v>
      </c>
      <c r="M79" s="16"/>
      <c r="N79" s="30" t="e">
        <f t="shared" si="141"/>
        <v>#DIV/0!</v>
      </c>
      <c r="O79" s="137"/>
      <c r="P79" s="138" t="e">
        <f t="shared" si="142"/>
        <v>#DIV/0!</v>
      </c>
      <c r="Q79" s="141"/>
      <c r="R79" s="142" t="e">
        <f t="shared" si="143"/>
        <v>#DIV/0!</v>
      </c>
      <c r="S79" s="141"/>
      <c r="T79" s="145" t="e">
        <f t="shared" si="144"/>
        <v>#DIV/0!</v>
      </c>
      <c r="U79" s="175"/>
      <c r="V79" s="30" t="e">
        <f t="shared" si="145"/>
        <v>#DIV/0!</v>
      </c>
      <c r="W79" s="17"/>
      <c r="X79" s="51" t="e">
        <f t="shared" si="146"/>
        <v>#DIV/0!</v>
      </c>
      <c r="Y79" s="78">
        <f>E79+G79+I79+K79+M79+O79+Q79+S79+U79+W79</f>
        <v>0</v>
      </c>
      <c r="Z79" s="49" t="e">
        <f t="shared" ref="Z79:Z85" si="174">Y79/$D79</f>
        <v>#DIV/0!</v>
      </c>
      <c r="AA79" s="78">
        <f>E79+G79+I79+K79+M79+O79+Q79+S79+U79</f>
        <v>0</v>
      </c>
      <c r="AB79" s="49" t="e">
        <f>AA79/$Y79</f>
        <v>#DIV/0!</v>
      </c>
    </row>
    <row r="80" spans="1:28" ht="18.75" customHeight="1" x14ac:dyDescent="0.3">
      <c r="A80" s="15"/>
      <c r="B80" s="190" t="s">
        <v>49</v>
      </c>
      <c r="C80" s="191"/>
      <c r="D80" s="19"/>
      <c r="E80" s="16"/>
      <c r="F80" s="30" t="e">
        <f t="shared" si="164"/>
        <v>#DIV/0!</v>
      </c>
      <c r="G80" s="16"/>
      <c r="H80" s="30" t="e">
        <f t="shared" si="138"/>
        <v>#DIV/0!</v>
      </c>
      <c r="I80" s="16"/>
      <c r="J80" s="30" t="e">
        <f t="shared" si="139"/>
        <v>#DIV/0!</v>
      </c>
      <c r="K80" s="16"/>
      <c r="L80" s="30" t="e">
        <f t="shared" si="140"/>
        <v>#DIV/0!</v>
      </c>
      <c r="M80" s="16"/>
      <c r="N80" s="30" t="e">
        <f t="shared" si="141"/>
        <v>#DIV/0!</v>
      </c>
      <c r="O80" s="137"/>
      <c r="P80" s="138" t="e">
        <f t="shared" si="142"/>
        <v>#DIV/0!</v>
      </c>
      <c r="Q80" s="141"/>
      <c r="R80" s="142" t="e">
        <f t="shared" si="143"/>
        <v>#DIV/0!</v>
      </c>
      <c r="S80" s="141"/>
      <c r="T80" s="145" t="e">
        <f t="shared" si="144"/>
        <v>#DIV/0!</v>
      </c>
      <c r="U80" s="175"/>
      <c r="V80" s="30" t="e">
        <f t="shared" si="145"/>
        <v>#DIV/0!</v>
      </c>
      <c r="W80" s="17"/>
      <c r="X80" s="51" t="e">
        <f t="shared" si="146"/>
        <v>#DIV/0!</v>
      </c>
      <c r="Y80" s="78">
        <f t="shared" ref="Y80:Y85" si="175">E80+G80+I80+K80+M80+O80+Q80+S80+U80+W80</f>
        <v>0</v>
      </c>
      <c r="Z80" s="49" t="e">
        <f t="shared" si="174"/>
        <v>#DIV/0!</v>
      </c>
      <c r="AA80" s="78">
        <f t="shared" ref="AA80:AA85" si="176">E80+G80+I80+K80+M80+O80+Q80+S80+U80</f>
        <v>0</v>
      </c>
      <c r="AB80" s="49" t="e">
        <f t="shared" ref="AB80:AB85" si="177">AA80/$Y80</f>
        <v>#DIV/0!</v>
      </c>
    </row>
    <row r="81" spans="1:28" ht="18.75" customHeight="1" x14ac:dyDescent="0.3">
      <c r="A81" s="15" t="s">
        <v>37</v>
      </c>
      <c r="B81" s="190" t="s">
        <v>2</v>
      </c>
      <c r="C81" s="191"/>
      <c r="D81" s="19"/>
      <c r="E81" s="16"/>
      <c r="F81" s="30" t="e">
        <f t="shared" si="164"/>
        <v>#DIV/0!</v>
      </c>
      <c r="G81" s="16"/>
      <c r="H81" s="30" t="e">
        <f t="shared" si="138"/>
        <v>#DIV/0!</v>
      </c>
      <c r="I81" s="16"/>
      <c r="J81" s="30" t="e">
        <f t="shared" si="139"/>
        <v>#DIV/0!</v>
      </c>
      <c r="K81" s="16"/>
      <c r="L81" s="30" t="e">
        <f t="shared" si="140"/>
        <v>#DIV/0!</v>
      </c>
      <c r="M81" s="16"/>
      <c r="N81" s="30" t="e">
        <f t="shared" si="141"/>
        <v>#DIV/0!</v>
      </c>
      <c r="O81" s="137"/>
      <c r="P81" s="138" t="e">
        <f t="shared" si="142"/>
        <v>#DIV/0!</v>
      </c>
      <c r="Q81" s="141"/>
      <c r="R81" s="142" t="e">
        <f t="shared" si="143"/>
        <v>#DIV/0!</v>
      </c>
      <c r="S81" s="141"/>
      <c r="T81" s="145" t="e">
        <f t="shared" si="144"/>
        <v>#DIV/0!</v>
      </c>
      <c r="U81" s="175"/>
      <c r="V81" s="30" t="e">
        <f t="shared" si="145"/>
        <v>#DIV/0!</v>
      </c>
      <c r="W81" s="17"/>
      <c r="X81" s="51" t="e">
        <f t="shared" si="146"/>
        <v>#DIV/0!</v>
      </c>
      <c r="Y81" s="78">
        <f t="shared" si="175"/>
        <v>0</v>
      </c>
      <c r="Z81" s="49" t="e">
        <f t="shared" si="174"/>
        <v>#DIV/0!</v>
      </c>
      <c r="AA81" s="78">
        <f t="shared" si="176"/>
        <v>0</v>
      </c>
      <c r="AB81" s="49" t="e">
        <f t="shared" si="177"/>
        <v>#DIV/0!</v>
      </c>
    </row>
    <row r="82" spans="1:28" ht="18.75" customHeight="1" x14ac:dyDescent="0.3">
      <c r="A82" s="15" t="s">
        <v>38</v>
      </c>
      <c r="B82" s="190" t="s">
        <v>2</v>
      </c>
      <c r="C82" s="191"/>
      <c r="D82" s="19"/>
      <c r="E82" s="16"/>
      <c r="F82" s="30" t="e">
        <f t="shared" si="164"/>
        <v>#DIV/0!</v>
      </c>
      <c r="G82" s="16"/>
      <c r="H82" s="30" t="e">
        <f t="shared" si="138"/>
        <v>#DIV/0!</v>
      </c>
      <c r="I82" s="16"/>
      <c r="J82" s="30" t="e">
        <f t="shared" si="139"/>
        <v>#DIV/0!</v>
      </c>
      <c r="K82" s="16"/>
      <c r="L82" s="30" t="e">
        <f t="shared" si="140"/>
        <v>#DIV/0!</v>
      </c>
      <c r="M82" s="16"/>
      <c r="N82" s="30" t="e">
        <f t="shared" si="141"/>
        <v>#DIV/0!</v>
      </c>
      <c r="O82" s="137"/>
      <c r="P82" s="138" t="e">
        <f t="shared" si="142"/>
        <v>#DIV/0!</v>
      </c>
      <c r="Q82" s="141"/>
      <c r="R82" s="142" t="e">
        <f t="shared" si="143"/>
        <v>#DIV/0!</v>
      </c>
      <c r="S82" s="141"/>
      <c r="T82" s="145" t="e">
        <f t="shared" si="144"/>
        <v>#DIV/0!</v>
      </c>
      <c r="U82" s="175"/>
      <c r="V82" s="30" t="e">
        <f t="shared" si="145"/>
        <v>#DIV/0!</v>
      </c>
      <c r="W82" s="17"/>
      <c r="X82" s="51" t="e">
        <f t="shared" si="146"/>
        <v>#DIV/0!</v>
      </c>
      <c r="Y82" s="78">
        <f t="shared" si="175"/>
        <v>0</v>
      </c>
      <c r="Z82" s="49" t="e">
        <f t="shared" si="174"/>
        <v>#DIV/0!</v>
      </c>
      <c r="AA82" s="78">
        <f t="shared" si="176"/>
        <v>0</v>
      </c>
      <c r="AB82" s="49" t="e">
        <f t="shared" si="177"/>
        <v>#DIV/0!</v>
      </c>
    </row>
    <row r="83" spans="1:28" ht="18.75" customHeight="1" x14ac:dyDescent="0.3">
      <c r="A83" s="15" t="s">
        <v>39</v>
      </c>
      <c r="B83" s="190" t="s">
        <v>2</v>
      </c>
      <c r="C83" s="191"/>
      <c r="D83" s="19"/>
      <c r="E83" s="16"/>
      <c r="F83" s="30" t="e">
        <f t="shared" si="164"/>
        <v>#DIV/0!</v>
      </c>
      <c r="G83" s="16"/>
      <c r="H83" s="30" t="e">
        <f t="shared" si="138"/>
        <v>#DIV/0!</v>
      </c>
      <c r="I83" s="16"/>
      <c r="J83" s="30" t="e">
        <f t="shared" si="139"/>
        <v>#DIV/0!</v>
      </c>
      <c r="K83" s="16"/>
      <c r="L83" s="30" t="e">
        <f t="shared" si="140"/>
        <v>#DIV/0!</v>
      </c>
      <c r="M83" s="16"/>
      <c r="N83" s="30" t="e">
        <f t="shared" si="141"/>
        <v>#DIV/0!</v>
      </c>
      <c r="O83" s="137"/>
      <c r="P83" s="138" t="e">
        <f t="shared" si="142"/>
        <v>#DIV/0!</v>
      </c>
      <c r="Q83" s="141"/>
      <c r="R83" s="142" t="e">
        <f t="shared" si="143"/>
        <v>#DIV/0!</v>
      </c>
      <c r="S83" s="141"/>
      <c r="T83" s="145" t="e">
        <f t="shared" si="144"/>
        <v>#DIV/0!</v>
      </c>
      <c r="U83" s="175"/>
      <c r="V83" s="30" t="e">
        <f t="shared" si="145"/>
        <v>#DIV/0!</v>
      </c>
      <c r="W83" s="17"/>
      <c r="X83" s="51" t="e">
        <f t="shared" si="146"/>
        <v>#DIV/0!</v>
      </c>
      <c r="Y83" s="78">
        <f t="shared" si="175"/>
        <v>0</v>
      </c>
      <c r="Z83" s="49" t="e">
        <f t="shared" si="174"/>
        <v>#DIV/0!</v>
      </c>
      <c r="AA83" s="78">
        <f t="shared" si="176"/>
        <v>0</v>
      </c>
      <c r="AB83" s="49" t="e">
        <f t="shared" si="177"/>
        <v>#DIV/0!</v>
      </c>
    </row>
    <row r="84" spans="1:28" ht="18.75" customHeight="1" x14ac:dyDescent="0.3">
      <c r="A84" s="15" t="s">
        <v>1</v>
      </c>
      <c r="B84" s="190" t="s">
        <v>2</v>
      </c>
      <c r="C84" s="191"/>
      <c r="D84" s="19"/>
      <c r="E84" s="16"/>
      <c r="F84" s="30" t="e">
        <f t="shared" si="164"/>
        <v>#DIV/0!</v>
      </c>
      <c r="G84" s="16"/>
      <c r="H84" s="30" t="e">
        <f t="shared" si="138"/>
        <v>#DIV/0!</v>
      </c>
      <c r="I84" s="16"/>
      <c r="J84" s="30" t="e">
        <f t="shared" si="139"/>
        <v>#DIV/0!</v>
      </c>
      <c r="K84" s="16"/>
      <c r="L84" s="30" t="e">
        <f t="shared" si="140"/>
        <v>#DIV/0!</v>
      </c>
      <c r="M84" s="16"/>
      <c r="N84" s="30" t="e">
        <f t="shared" si="141"/>
        <v>#DIV/0!</v>
      </c>
      <c r="O84" s="137"/>
      <c r="P84" s="138" t="e">
        <f t="shared" si="142"/>
        <v>#DIV/0!</v>
      </c>
      <c r="Q84" s="141"/>
      <c r="R84" s="142" t="e">
        <f t="shared" si="143"/>
        <v>#DIV/0!</v>
      </c>
      <c r="S84" s="141"/>
      <c r="T84" s="145" t="e">
        <f t="shared" si="144"/>
        <v>#DIV/0!</v>
      </c>
      <c r="U84" s="175"/>
      <c r="V84" s="30" t="e">
        <f t="shared" si="145"/>
        <v>#DIV/0!</v>
      </c>
      <c r="W84" s="17"/>
      <c r="X84" s="51" t="e">
        <f t="shared" si="146"/>
        <v>#DIV/0!</v>
      </c>
      <c r="Y84" s="78">
        <f t="shared" si="175"/>
        <v>0</v>
      </c>
      <c r="Z84" s="49" t="e">
        <f t="shared" si="174"/>
        <v>#DIV/0!</v>
      </c>
      <c r="AA84" s="78">
        <f t="shared" si="176"/>
        <v>0</v>
      </c>
      <c r="AB84" s="49" t="e">
        <f t="shared" si="177"/>
        <v>#DIV/0!</v>
      </c>
    </row>
    <row r="85" spans="1:28" ht="18.75" customHeight="1" x14ac:dyDescent="0.3">
      <c r="A85" s="15" t="s">
        <v>40</v>
      </c>
      <c r="B85" s="190" t="s">
        <v>2</v>
      </c>
      <c r="C85" s="191"/>
      <c r="D85" s="19"/>
      <c r="E85" s="16"/>
      <c r="F85" s="30" t="e">
        <f t="shared" si="164"/>
        <v>#DIV/0!</v>
      </c>
      <c r="G85" s="16"/>
      <c r="H85" s="30" t="e">
        <f t="shared" si="138"/>
        <v>#DIV/0!</v>
      </c>
      <c r="I85" s="16"/>
      <c r="J85" s="30" t="e">
        <f t="shared" si="139"/>
        <v>#DIV/0!</v>
      </c>
      <c r="K85" s="16"/>
      <c r="L85" s="30" t="e">
        <f t="shared" si="140"/>
        <v>#DIV/0!</v>
      </c>
      <c r="M85" s="16"/>
      <c r="N85" s="30" t="e">
        <f t="shared" si="141"/>
        <v>#DIV/0!</v>
      </c>
      <c r="O85" s="137"/>
      <c r="P85" s="138" t="e">
        <f t="shared" si="142"/>
        <v>#DIV/0!</v>
      </c>
      <c r="Q85" s="141"/>
      <c r="R85" s="142" t="e">
        <f t="shared" si="143"/>
        <v>#DIV/0!</v>
      </c>
      <c r="S85" s="141"/>
      <c r="T85" s="145" t="e">
        <f t="shared" si="144"/>
        <v>#DIV/0!</v>
      </c>
      <c r="U85" s="175"/>
      <c r="V85" s="30" t="e">
        <f t="shared" si="145"/>
        <v>#DIV/0!</v>
      </c>
      <c r="W85" s="17"/>
      <c r="X85" s="51" t="e">
        <f t="shared" si="146"/>
        <v>#DIV/0!</v>
      </c>
      <c r="Y85" s="78">
        <f t="shared" si="175"/>
        <v>0</v>
      </c>
      <c r="Z85" s="49" t="e">
        <f t="shared" si="174"/>
        <v>#DIV/0!</v>
      </c>
      <c r="AA85" s="78">
        <f t="shared" si="176"/>
        <v>0</v>
      </c>
      <c r="AB85" s="49" t="e">
        <f t="shared" si="177"/>
        <v>#DIV/0!</v>
      </c>
    </row>
    <row r="86" spans="1:28" s="14" customFormat="1" ht="18.75" customHeight="1" x14ac:dyDescent="0.3">
      <c r="A86" s="192" t="s">
        <v>130</v>
      </c>
      <c r="B86" s="193"/>
      <c r="C86" s="194"/>
      <c r="D86" s="20">
        <f t="shared" ref="D86" si="178">SUM(D87:D93)</f>
        <v>0</v>
      </c>
      <c r="E86" s="12">
        <f t="shared" ref="E86" si="179">SUM(E87:E93)</f>
        <v>0</v>
      </c>
      <c r="F86" s="13" t="e">
        <f t="shared" si="164"/>
        <v>#DIV/0!</v>
      </c>
      <c r="G86" s="12">
        <f t="shared" ref="G86" si="180">SUM(G87:G93)</f>
        <v>0</v>
      </c>
      <c r="H86" s="13" t="e">
        <f t="shared" si="138"/>
        <v>#DIV/0!</v>
      </c>
      <c r="I86" s="12">
        <f t="shared" ref="I86" si="181">SUM(I87:I93)</f>
        <v>0</v>
      </c>
      <c r="J86" s="13" t="e">
        <f t="shared" si="139"/>
        <v>#DIV/0!</v>
      </c>
      <c r="K86" s="12">
        <f t="shared" ref="K86" si="182">SUM(K87:K93)</f>
        <v>0</v>
      </c>
      <c r="L86" s="13" t="e">
        <f t="shared" si="140"/>
        <v>#DIV/0!</v>
      </c>
      <c r="M86" s="12">
        <f t="shared" ref="M86" si="183">SUM(M87:M93)</f>
        <v>0</v>
      </c>
      <c r="N86" s="13" t="e">
        <f t="shared" si="141"/>
        <v>#DIV/0!</v>
      </c>
      <c r="O86" s="135">
        <f t="shared" ref="O86" si="184">SUM(O87:O93)</f>
        <v>0</v>
      </c>
      <c r="P86" s="136" t="e">
        <f t="shared" si="142"/>
        <v>#DIV/0!</v>
      </c>
      <c r="Q86" s="139">
        <f t="shared" ref="Q86" si="185">SUM(Q87:Q93)</f>
        <v>0</v>
      </c>
      <c r="R86" s="140" t="e">
        <f t="shared" si="143"/>
        <v>#DIV/0!</v>
      </c>
      <c r="S86" s="143">
        <f t="shared" ref="S86" si="186">SUM(S87:S93)</f>
        <v>0</v>
      </c>
      <c r="T86" s="144" t="e">
        <f t="shared" si="144"/>
        <v>#DIV/0!</v>
      </c>
      <c r="U86" s="12">
        <f t="shared" ref="U86" si="187">SUM(U87:U93)</f>
        <v>0</v>
      </c>
      <c r="V86" s="13" t="e">
        <f t="shared" si="145"/>
        <v>#DIV/0!</v>
      </c>
      <c r="W86" s="27">
        <f t="shared" ref="W86" si="188">SUM(W87:W93)</f>
        <v>0</v>
      </c>
      <c r="X86" s="28" t="e">
        <f t="shared" si="146"/>
        <v>#DIV/0!</v>
      </c>
      <c r="Y86" s="77">
        <f>SUM(Y87:Y93)</f>
        <v>0</v>
      </c>
      <c r="Z86" s="48" t="e">
        <f>Y86/$D86</f>
        <v>#DIV/0!</v>
      </c>
      <c r="AA86" s="77">
        <f>SUM(AA87:AA93)</f>
        <v>0</v>
      </c>
      <c r="AB86" s="79" t="e">
        <f>AA86/$Y86</f>
        <v>#DIV/0!</v>
      </c>
    </row>
    <row r="87" spans="1:28" ht="18.75" customHeight="1" x14ac:dyDescent="0.3">
      <c r="A87" s="15" t="s">
        <v>24</v>
      </c>
      <c r="B87" s="190" t="s">
        <v>110</v>
      </c>
      <c r="C87" s="191"/>
      <c r="D87" s="19"/>
      <c r="E87" s="16"/>
      <c r="F87" s="30" t="e">
        <f t="shared" si="164"/>
        <v>#DIV/0!</v>
      </c>
      <c r="G87" s="16"/>
      <c r="H87" s="30" t="e">
        <f t="shared" si="138"/>
        <v>#DIV/0!</v>
      </c>
      <c r="I87" s="16"/>
      <c r="J87" s="30" t="e">
        <f t="shared" si="139"/>
        <v>#DIV/0!</v>
      </c>
      <c r="K87" s="16"/>
      <c r="L87" s="30" t="e">
        <f t="shared" si="140"/>
        <v>#DIV/0!</v>
      </c>
      <c r="M87" s="16"/>
      <c r="N87" s="30" t="e">
        <f t="shared" si="141"/>
        <v>#DIV/0!</v>
      </c>
      <c r="O87" s="137"/>
      <c r="P87" s="138" t="e">
        <f t="shared" si="142"/>
        <v>#DIV/0!</v>
      </c>
      <c r="Q87" s="141"/>
      <c r="R87" s="142" t="e">
        <f t="shared" si="143"/>
        <v>#DIV/0!</v>
      </c>
      <c r="S87" s="141"/>
      <c r="T87" s="145" t="e">
        <f t="shared" si="144"/>
        <v>#DIV/0!</v>
      </c>
      <c r="U87" s="175"/>
      <c r="V87" s="30" t="e">
        <f t="shared" si="145"/>
        <v>#DIV/0!</v>
      </c>
      <c r="W87" s="17"/>
      <c r="X87" s="51" t="e">
        <f t="shared" si="146"/>
        <v>#DIV/0!</v>
      </c>
      <c r="Y87" s="78">
        <f>E87+G87+I87+K87+M87+O87+Q87+S87+U87+W87</f>
        <v>0</v>
      </c>
      <c r="Z87" s="49" t="e">
        <f t="shared" ref="Z87:Z93" si="189">Y87/$D87</f>
        <v>#DIV/0!</v>
      </c>
      <c r="AA87" s="78">
        <f>E87+G87+I87+K87+M87+O87+Q87+S87+U87</f>
        <v>0</v>
      </c>
      <c r="AB87" s="49" t="e">
        <f>AA87/$Y87</f>
        <v>#DIV/0!</v>
      </c>
    </row>
    <row r="88" spans="1:28" ht="18.75" customHeight="1" x14ac:dyDescent="0.3">
      <c r="A88" s="15"/>
      <c r="B88" s="190" t="s">
        <v>49</v>
      </c>
      <c r="C88" s="191"/>
      <c r="D88" s="19"/>
      <c r="E88" s="16"/>
      <c r="F88" s="30" t="e">
        <f t="shared" si="164"/>
        <v>#DIV/0!</v>
      </c>
      <c r="G88" s="16"/>
      <c r="H88" s="30" t="e">
        <f t="shared" si="138"/>
        <v>#DIV/0!</v>
      </c>
      <c r="I88" s="16"/>
      <c r="J88" s="30" t="e">
        <f t="shared" si="139"/>
        <v>#DIV/0!</v>
      </c>
      <c r="K88" s="16"/>
      <c r="L88" s="30" t="e">
        <f t="shared" si="140"/>
        <v>#DIV/0!</v>
      </c>
      <c r="M88" s="16"/>
      <c r="N88" s="30" t="e">
        <f t="shared" si="141"/>
        <v>#DIV/0!</v>
      </c>
      <c r="O88" s="137"/>
      <c r="P88" s="138" t="e">
        <f t="shared" si="142"/>
        <v>#DIV/0!</v>
      </c>
      <c r="Q88" s="141"/>
      <c r="R88" s="142" t="e">
        <f t="shared" si="143"/>
        <v>#DIV/0!</v>
      </c>
      <c r="S88" s="141"/>
      <c r="T88" s="145" t="e">
        <f t="shared" si="144"/>
        <v>#DIV/0!</v>
      </c>
      <c r="U88" s="175"/>
      <c r="V88" s="30" t="e">
        <f t="shared" si="145"/>
        <v>#DIV/0!</v>
      </c>
      <c r="W88" s="17"/>
      <c r="X88" s="51" t="e">
        <f t="shared" si="146"/>
        <v>#DIV/0!</v>
      </c>
      <c r="Y88" s="78">
        <f t="shared" ref="Y88:Y93" si="190">E88+G88+I88+K88+M88+O88+Q88+S88+U88+W88</f>
        <v>0</v>
      </c>
      <c r="Z88" s="49" t="e">
        <f t="shared" si="189"/>
        <v>#DIV/0!</v>
      </c>
      <c r="AA88" s="78">
        <f t="shared" ref="AA88:AA93" si="191">E88+G88+I88+K88+M88+O88+Q88+S88+U88</f>
        <v>0</v>
      </c>
      <c r="AB88" s="49" t="e">
        <f t="shared" ref="AB88:AB93" si="192">AA88/$Y88</f>
        <v>#DIV/0!</v>
      </c>
    </row>
    <row r="89" spans="1:28" ht="18.75" customHeight="1" x14ac:dyDescent="0.3">
      <c r="A89" s="15" t="s">
        <v>37</v>
      </c>
      <c r="B89" s="190" t="s">
        <v>2</v>
      </c>
      <c r="C89" s="191"/>
      <c r="D89" s="19"/>
      <c r="E89" s="16"/>
      <c r="F89" s="30" t="e">
        <f t="shared" si="164"/>
        <v>#DIV/0!</v>
      </c>
      <c r="G89" s="16"/>
      <c r="H89" s="30" t="e">
        <f t="shared" si="138"/>
        <v>#DIV/0!</v>
      </c>
      <c r="I89" s="16"/>
      <c r="J89" s="30" t="e">
        <f t="shared" si="139"/>
        <v>#DIV/0!</v>
      </c>
      <c r="K89" s="16"/>
      <c r="L89" s="30" t="e">
        <f t="shared" si="140"/>
        <v>#DIV/0!</v>
      </c>
      <c r="M89" s="16"/>
      <c r="N89" s="30" t="e">
        <f t="shared" si="141"/>
        <v>#DIV/0!</v>
      </c>
      <c r="O89" s="137"/>
      <c r="P89" s="138" t="e">
        <f t="shared" si="142"/>
        <v>#DIV/0!</v>
      </c>
      <c r="Q89" s="141"/>
      <c r="R89" s="142" t="e">
        <f t="shared" si="143"/>
        <v>#DIV/0!</v>
      </c>
      <c r="S89" s="141"/>
      <c r="T89" s="145" t="e">
        <f t="shared" si="144"/>
        <v>#DIV/0!</v>
      </c>
      <c r="U89" s="175"/>
      <c r="V89" s="30" t="e">
        <f t="shared" si="145"/>
        <v>#DIV/0!</v>
      </c>
      <c r="W89" s="17"/>
      <c r="X89" s="51" t="e">
        <f t="shared" si="146"/>
        <v>#DIV/0!</v>
      </c>
      <c r="Y89" s="78">
        <f t="shared" si="190"/>
        <v>0</v>
      </c>
      <c r="Z89" s="49" t="e">
        <f t="shared" si="189"/>
        <v>#DIV/0!</v>
      </c>
      <c r="AA89" s="78">
        <f t="shared" si="191"/>
        <v>0</v>
      </c>
      <c r="AB89" s="49" t="e">
        <f t="shared" si="192"/>
        <v>#DIV/0!</v>
      </c>
    </row>
    <row r="90" spans="1:28" ht="18.75" customHeight="1" x14ac:dyDescent="0.3">
      <c r="A90" s="15" t="s">
        <v>38</v>
      </c>
      <c r="B90" s="190" t="s">
        <v>2</v>
      </c>
      <c r="C90" s="191"/>
      <c r="D90" s="19"/>
      <c r="E90" s="16"/>
      <c r="F90" s="30" t="e">
        <f t="shared" si="164"/>
        <v>#DIV/0!</v>
      </c>
      <c r="G90" s="16"/>
      <c r="H90" s="30" t="e">
        <f t="shared" si="138"/>
        <v>#DIV/0!</v>
      </c>
      <c r="I90" s="16"/>
      <c r="J90" s="30" t="e">
        <f t="shared" si="139"/>
        <v>#DIV/0!</v>
      </c>
      <c r="K90" s="16"/>
      <c r="L90" s="30" t="e">
        <f t="shared" si="140"/>
        <v>#DIV/0!</v>
      </c>
      <c r="M90" s="16"/>
      <c r="N90" s="30" t="e">
        <f t="shared" si="141"/>
        <v>#DIV/0!</v>
      </c>
      <c r="O90" s="137"/>
      <c r="P90" s="138" t="e">
        <f t="shared" si="142"/>
        <v>#DIV/0!</v>
      </c>
      <c r="Q90" s="141"/>
      <c r="R90" s="142" t="e">
        <f t="shared" si="143"/>
        <v>#DIV/0!</v>
      </c>
      <c r="S90" s="141"/>
      <c r="T90" s="145" t="e">
        <f t="shared" si="144"/>
        <v>#DIV/0!</v>
      </c>
      <c r="U90" s="175"/>
      <c r="V90" s="30" t="e">
        <f t="shared" si="145"/>
        <v>#DIV/0!</v>
      </c>
      <c r="W90" s="17"/>
      <c r="X90" s="51" t="e">
        <f t="shared" si="146"/>
        <v>#DIV/0!</v>
      </c>
      <c r="Y90" s="78">
        <f t="shared" si="190"/>
        <v>0</v>
      </c>
      <c r="Z90" s="49" t="e">
        <f t="shared" si="189"/>
        <v>#DIV/0!</v>
      </c>
      <c r="AA90" s="78">
        <f t="shared" si="191"/>
        <v>0</v>
      </c>
      <c r="AB90" s="49" t="e">
        <f t="shared" si="192"/>
        <v>#DIV/0!</v>
      </c>
    </row>
    <row r="91" spans="1:28" ht="18.75" customHeight="1" x14ac:dyDescent="0.3">
      <c r="A91" s="15" t="s">
        <v>39</v>
      </c>
      <c r="B91" s="190" t="s">
        <v>2</v>
      </c>
      <c r="C91" s="191"/>
      <c r="D91" s="19"/>
      <c r="E91" s="16"/>
      <c r="F91" s="30" t="e">
        <f t="shared" si="164"/>
        <v>#DIV/0!</v>
      </c>
      <c r="G91" s="16"/>
      <c r="H91" s="30" t="e">
        <f t="shared" si="138"/>
        <v>#DIV/0!</v>
      </c>
      <c r="I91" s="16"/>
      <c r="J91" s="30" t="e">
        <f t="shared" si="139"/>
        <v>#DIV/0!</v>
      </c>
      <c r="K91" s="16"/>
      <c r="L91" s="30" t="e">
        <f t="shared" si="140"/>
        <v>#DIV/0!</v>
      </c>
      <c r="M91" s="16"/>
      <c r="N91" s="30" t="e">
        <f t="shared" si="141"/>
        <v>#DIV/0!</v>
      </c>
      <c r="O91" s="137"/>
      <c r="P91" s="138" t="e">
        <f t="shared" si="142"/>
        <v>#DIV/0!</v>
      </c>
      <c r="Q91" s="141"/>
      <c r="R91" s="142" t="e">
        <f t="shared" si="143"/>
        <v>#DIV/0!</v>
      </c>
      <c r="S91" s="141"/>
      <c r="T91" s="145" t="e">
        <f t="shared" si="144"/>
        <v>#DIV/0!</v>
      </c>
      <c r="U91" s="175"/>
      <c r="V91" s="30" t="e">
        <f t="shared" si="145"/>
        <v>#DIV/0!</v>
      </c>
      <c r="W91" s="17"/>
      <c r="X91" s="51" t="e">
        <f t="shared" si="146"/>
        <v>#DIV/0!</v>
      </c>
      <c r="Y91" s="78">
        <f t="shared" si="190"/>
        <v>0</v>
      </c>
      <c r="Z91" s="49" t="e">
        <f t="shared" si="189"/>
        <v>#DIV/0!</v>
      </c>
      <c r="AA91" s="78">
        <f t="shared" si="191"/>
        <v>0</v>
      </c>
      <c r="AB91" s="49" t="e">
        <f t="shared" si="192"/>
        <v>#DIV/0!</v>
      </c>
    </row>
    <row r="92" spans="1:28" ht="18.75" customHeight="1" x14ac:dyDescent="0.3">
      <c r="A92" s="15" t="s">
        <v>1</v>
      </c>
      <c r="B92" s="190" t="s">
        <v>2</v>
      </c>
      <c r="C92" s="191"/>
      <c r="D92" s="19"/>
      <c r="E92" s="16"/>
      <c r="F92" s="30" t="e">
        <f t="shared" si="164"/>
        <v>#DIV/0!</v>
      </c>
      <c r="G92" s="16"/>
      <c r="H92" s="30" t="e">
        <f t="shared" si="138"/>
        <v>#DIV/0!</v>
      </c>
      <c r="I92" s="16"/>
      <c r="J92" s="30" t="e">
        <f t="shared" si="139"/>
        <v>#DIV/0!</v>
      </c>
      <c r="K92" s="16"/>
      <c r="L92" s="30" t="e">
        <f t="shared" si="140"/>
        <v>#DIV/0!</v>
      </c>
      <c r="M92" s="16"/>
      <c r="N92" s="30" t="e">
        <f t="shared" si="141"/>
        <v>#DIV/0!</v>
      </c>
      <c r="O92" s="137"/>
      <c r="P92" s="138" t="e">
        <f t="shared" si="142"/>
        <v>#DIV/0!</v>
      </c>
      <c r="Q92" s="141"/>
      <c r="R92" s="142" t="e">
        <f t="shared" si="143"/>
        <v>#DIV/0!</v>
      </c>
      <c r="S92" s="141"/>
      <c r="T92" s="145" t="e">
        <f t="shared" si="144"/>
        <v>#DIV/0!</v>
      </c>
      <c r="U92" s="175"/>
      <c r="V92" s="30" t="e">
        <f t="shared" si="145"/>
        <v>#DIV/0!</v>
      </c>
      <c r="W92" s="17"/>
      <c r="X92" s="51" t="e">
        <f t="shared" si="146"/>
        <v>#DIV/0!</v>
      </c>
      <c r="Y92" s="78">
        <f t="shared" si="190"/>
        <v>0</v>
      </c>
      <c r="Z92" s="49" t="e">
        <f t="shared" si="189"/>
        <v>#DIV/0!</v>
      </c>
      <c r="AA92" s="78">
        <f t="shared" si="191"/>
        <v>0</v>
      </c>
      <c r="AB92" s="49" t="e">
        <f t="shared" si="192"/>
        <v>#DIV/0!</v>
      </c>
    </row>
    <row r="93" spans="1:28" ht="18.75" customHeight="1" x14ac:dyDescent="0.3">
      <c r="A93" s="15" t="s">
        <v>40</v>
      </c>
      <c r="B93" s="190" t="s">
        <v>2</v>
      </c>
      <c r="C93" s="191"/>
      <c r="D93" s="19"/>
      <c r="E93" s="16"/>
      <c r="F93" s="30" t="e">
        <f t="shared" si="164"/>
        <v>#DIV/0!</v>
      </c>
      <c r="G93" s="16"/>
      <c r="H93" s="30" t="e">
        <f t="shared" si="138"/>
        <v>#DIV/0!</v>
      </c>
      <c r="I93" s="16"/>
      <c r="J93" s="30" t="e">
        <f t="shared" si="139"/>
        <v>#DIV/0!</v>
      </c>
      <c r="K93" s="16"/>
      <c r="L93" s="30" t="e">
        <f t="shared" si="140"/>
        <v>#DIV/0!</v>
      </c>
      <c r="M93" s="16"/>
      <c r="N93" s="30" t="e">
        <f t="shared" si="141"/>
        <v>#DIV/0!</v>
      </c>
      <c r="O93" s="137"/>
      <c r="P93" s="138" t="e">
        <f t="shared" si="142"/>
        <v>#DIV/0!</v>
      </c>
      <c r="Q93" s="141"/>
      <c r="R93" s="142" t="e">
        <f t="shared" si="143"/>
        <v>#DIV/0!</v>
      </c>
      <c r="S93" s="141"/>
      <c r="T93" s="145" t="e">
        <f t="shared" si="144"/>
        <v>#DIV/0!</v>
      </c>
      <c r="U93" s="175"/>
      <c r="V93" s="30" t="e">
        <f t="shared" si="145"/>
        <v>#DIV/0!</v>
      </c>
      <c r="W93" s="17"/>
      <c r="X93" s="51" t="e">
        <f t="shared" si="146"/>
        <v>#DIV/0!</v>
      </c>
      <c r="Y93" s="78">
        <f t="shared" si="190"/>
        <v>0</v>
      </c>
      <c r="Z93" s="49" t="e">
        <f t="shared" si="189"/>
        <v>#DIV/0!</v>
      </c>
      <c r="AA93" s="78">
        <f t="shared" si="191"/>
        <v>0</v>
      </c>
      <c r="AB93" s="49" t="e">
        <f t="shared" si="192"/>
        <v>#DIV/0!</v>
      </c>
    </row>
    <row r="94" spans="1:28" s="14" customFormat="1" ht="18.75" customHeight="1" x14ac:dyDescent="0.3">
      <c r="A94" s="192" t="s">
        <v>131</v>
      </c>
      <c r="B94" s="193"/>
      <c r="C94" s="194"/>
      <c r="D94" s="20">
        <f t="shared" ref="D94" si="193">SUM(D95:D101)</f>
        <v>0</v>
      </c>
      <c r="E94" s="12">
        <f t="shared" ref="E94" si="194">SUM(E95:E101)</f>
        <v>0</v>
      </c>
      <c r="F94" s="13" t="e">
        <f t="shared" si="164"/>
        <v>#DIV/0!</v>
      </c>
      <c r="G94" s="12">
        <f t="shared" ref="G94" si="195">SUM(G95:G101)</f>
        <v>0</v>
      </c>
      <c r="H94" s="13" t="e">
        <f t="shared" si="138"/>
        <v>#DIV/0!</v>
      </c>
      <c r="I94" s="12">
        <f t="shared" ref="I94" si="196">SUM(I95:I101)</f>
        <v>0</v>
      </c>
      <c r="J94" s="13" t="e">
        <f t="shared" si="139"/>
        <v>#DIV/0!</v>
      </c>
      <c r="K94" s="12">
        <f t="shared" ref="K94" si="197">SUM(K95:K101)</f>
        <v>0</v>
      </c>
      <c r="L94" s="13" t="e">
        <f t="shared" si="140"/>
        <v>#DIV/0!</v>
      </c>
      <c r="M94" s="12">
        <f t="shared" ref="M94" si="198">SUM(M95:M101)</f>
        <v>0</v>
      </c>
      <c r="N94" s="13" t="e">
        <f t="shared" si="141"/>
        <v>#DIV/0!</v>
      </c>
      <c r="O94" s="135">
        <f t="shared" ref="O94" si="199">SUM(O95:O101)</f>
        <v>0</v>
      </c>
      <c r="P94" s="136" t="e">
        <f t="shared" si="142"/>
        <v>#DIV/0!</v>
      </c>
      <c r="Q94" s="25">
        <f t="shared" ref="Q94" si="200">SUM(Q95:Q101)</f>
        <v>0</v>
      </c>
      <c r="R94" s="26" t="e">
        <f t="shared" si="143"/>
        <v>#DIV/0!</v>
      </c>
      <c r="S94" s="143">
        <f t="shared" ref="S94" si="201">SUM(S95:S101)</f>
        <v>0</v>
      </c>
      <c r="T94" s="144" t="e">
        <f t="shared" si="144"/>
        <v>#DIV/0!</v>
      </c>
      <c r="U94" s="12">
        <f t="shared" ref="U94" si="202">SUM(U95:U101)</f>
        <v>0</v>
      </c>
      <c r="V94" s="13" t="e">
        <f t="shared" si="145"/>
        <v>#DIV/0!</v>
      </c>
      <c r="W94" s="27">
        <f t="shared" ref="W94" si="203">SUM(W95:W101)</f>
        <v>0</v>
      </c>
      <c r="X94" s="28" t="e">
        <f t="shared" si="146"/>
        <v>#DIV/0!</v>
      </c>
      <c r="Y94" s="77">
        <f>SUM(Y95:Y101)</f>
        <v>0</v>
      </c>
      <c r="Z94" s="48" t="e">
        <f>Y94/$D94</f>
        <v>#DIV/0!</v>
      </c>
      <c r="AA94" s="77">
        <f>SUM(AA95:AA101)</f>
        <v>0</v>
      </c>
      <c r="AB94" s="79" t="e">
        <f>AA94/$Y94</f>
        <v>#DIV/0!</v>
      </c>
    </row>
    <row r="95" spans="1:28" ht="18.75" customHeight="1" x14ac:dyDescent="0.3">
      <c r="A95" s="15" t="s">
        <v>24</v>
      </c>
      <c r="B95" s="190" t="s">
        <v>110</v>
      </c>
      <c r="C95" s="191"/>
      <c r="D95" s="19"/>
      <c r="E95" s="16"/>
      <c r="F95" s="30" t="e">
        <f t="shared" si="164"/>
        <v>#DIV/0!</v>
      </c>
      <c r="G95" s="16"/>
      <c r="H95" s="30" t="e">
        <f t="shared" si="138"/>
        <v>#DIV/0!</v>
      </c>
      <c r="I95" s="16"/>
      <c r="J95" s="30" t="e">
        <f t="shared" si="139"/>
        <v>#DIV/0!</v>
      </c>
      <c r="K95" s="16"/>
      <c r="L95" s="30" t="e">
        <f t="shared" si="140"/>
        <v>#DIV/0!</v>
      </c>
      <c r="M95" s="16"/>
      <c r="N95" s="30" t="e">
        <f t="shared" si="141"/>
        <v>#DIV/0!</v>
      </c>
      <c r="O95" s="137"/>
      <c r="P95" s="138" t="e">
        <f t="shared" si="142"/>
        <v>#DIV/0!</v>
      </c>
      <c r="Q95" s="17"/>
      <c r="R95" s="68" t="e">
        <f t="shared" si="143"/>
        <v>#DIV/0!</v>
      </c>
      <c r="S95" s="141"/>
      <c r="T95" s="145" t="e">
        <f t="shared" si="144"/>
        <v>#DIV/0!</v>
      </c>
      <c r="U95" s="175"/>
      <c r="V95" s="30" t="e">
        <f t="shared" si="145"/>
        <v>#DIV/0!</v>
      </c>
      <c r="W95" s="17"/>
      <c r="X95" s="51" t="e">
        <f t="shared" si="146"/>
        <v>#DIV/0!</v>
      </c>
      <c r="Y95" s="78">
        <f>E95+G95+I95+K95+M95+O95+Q95+S95+U95+W95</f>
        <v>0</v>
      </c>
      <c r="Z95" s="49" t="e">
        <f t="shared" ref="Z95:Z101" si="204">Y95/$D95</f>
        <v>#DIV/0!</v>
      </c>
      <c r="AA95" s="78">
        <f>E95+G95+I95+K95+M95+O95+Q95+S95+U95</f>
        <v>0</v>
      </c>
      <c r="AB95" s="49" t="e">
        <f>AA95/$Y95</f>
        <v>#DIV/0!</v>
      </c>
    </row>
    <row r="96" spans="1:28" ht="18.75" customHeight="1" x14ac:dyDescent="0.3">
      <c r="A96" s="15"/>
      <c r="B96" s="190" t="s">
        <v>49</v>
      </c>
      <c r="C96" s="191"/>
      <c r="D96" s="19"/>
      <c r="E96" s="16"/>
      <c r="F96" s="30" t="e">
        <f t="shared" si="164"/>
        <v>#DIV/0!</v>
      </c>
      <c r="G96" s="16"/>
      <c r="H96" s="30" t="e">
        <f t="shared" si="138"/>
        <v>#DIV/0!</v>
      </c>
      <c r="I96" s="16"/>
      <c r="J96" s="30" t="e">
        <f t="shared" si="139"/>
        <v>#DIV/0!</v>
      </c>
      <c r="K96" s="16"/>
      <c r="L96" s="30" t="e">
        <f t="shared" si="140"/>
        <v>#DIV/0!</v>
      </c>
      <c r="M96" s="16"/>
      <c r="N96" s="30" t="e">
        <f t="shared" si="141"/>
        <v>#DIV/0!</v>
      </c>
      <c r="O96" s="137"/>
      <c r="P96" s="138" t="e">
        <f t="shared" si="142"/>
        <v>#DIV/0!</v>
      </c>
      <c r="Q96" s="17"/>
      <c r="R96" s="68" t="e">
        <f t="shared" si="143"/>
        <v>#DIV/0!</v>
      </c>
      <c r="S96" s="141"/>
      <c r="T96" s="145" t="e">
        <f t="shared" si="144"/>
        <v>#DIV/0!</v>
      </c>
      <c r="U96" s="175"/>
      <c r="V96" s="30" t="e">
        <f t="shared" si="145"/>
        <v>#DIV/0!</v>
      </c>
      <c r="W96" s="17"/>
      <c r="X96" s="51" t="e">
        <f t="shared" si="146"/>
        <v>#DIV/0!</v>
      </c>
      <c r="Y96" s="78">
        <f t="shared" ref="Y96:Y101" si="205">E96+G96+I96+K96+M96+O96+Q96+S96+U96+W96</f>
        <v>0</v>
      </c>
      <c r="Z96" s="49" t="e">
        <f t="shared" si="204"/>
        <v>#DIV/0!</v>
      </c>
      <c r="AA96" s="78">
        <f t="shared" ref="AA96:AA101" si="206">E96+G96+I96+K96+M96+O96+Q96+S96+U96</f>
        <v>0</v>
      </c>
      <c r="AB96" s="49" t="e">
        <f t="shared" ref="AB96:AB101" si="207">AA96/$Y96</f>
        <v>#DIV/0!</v>
      </c>
    </row>
    <row r="97" spans="1:28" ht="18.75" customHeight="1" x14ac:dyDescent="0.3">
      <c r="A97" s="15" t="s">
        <v>37</v>
      </c>
      <c r="B97" s="190" t="s">
        <v>2</v>
      </c>
      <c r="C97" s="191"/>
      <c r="D97" s="19"/>
      <c r="E97" s="16"/>
      <c r="F97" s="30" t="e">
        <f t="shared" si="164"/>
        <v>#DIV/0!</v>
      </c>
      <c r="G97" s="16"/>
      <c r="H97" s="30" t="e">
        <f t="shared" si="138"/>
        <v>#DIV/0!</v>
      </c>
      <c r="I97" s="16"/>
      <c r="J97" s="30" t="e">
        <f t="shared" si="139"/>
        <v>#DIV/0!</v>
      </c>
      <c r="K97" s="16"/>
      <c r="L97" s="30" t="e">
        <f t="shared" si="140"/>
        <v>#DIV/0!</v>
      </c>
      <c r="M97" s="16"/>
      <c r="N97" s="30" t="e">
        <f t="shared" si="141"/>
        <v>#DIV/0!</v>
      </c>
      <c r="O97" s="137"/>
      <c r="P97" s="138" t="e">
        <f t="shared" si="142"/>
        <v>#DIV/0!</v>
      </c>
      <c r="Q97" s="17"/>
      <c r="R97" s="68" t="e">
        <f t="shared" si="143"/>
        <v>#DIV/0!</v>
      </c>
      <c r="S97" s="141"/>
      <c r="T97" s="145" t="e">
        <f t="shared" si="144"/>
        <v>#DIV/0!</v>
      </c>
      <c r="U97" s="175"/>
      <c r="V97" s="30" t="e">
        <f t="shared" si="145"/>
        <v>#DIV/0!</v>
      </c>
      <c r="W97" s="17"/>
      <c r="X97" s="51" t="e">
        <f t="shared" si="146"/>
        <v>#DIV/0!</v>
      </c>
      <c r="Y97" s="78">
        <f t="shared" si="205"/>
        <v>0</v>
      </c>
      <c r="Z97" s="49" t="e">
        <f t="shared" si="204"/>
        <v>#DIV/0!</v>
      </c>
      <c r="AA97" s="78">
        <f t="shared" si="206"/>
        <v>0</v>
      </c>
      <c r="AB97" s="49" t="e">
        <f t="shared" si="207"/>
        <v>#DIV/0!</v>
      </c>
    </row>
    <row r="98" spans="1:28" ht="18.75" customHeight="1" x14ac:dyDescent="0.3">
      <c r="A98" s="15" t="s">
        <v>38</v>
      </c>
      <c r="B98" s="190" t="s">
        <v>2</v>
      </c>
      <c r="C98" s="191"/>
      <c r="D98" s="19"/>
      <c r="E98" s="16"/>
      <c r="F98" s="30" t="e">
        <f t="shared" si="164"/>
        <v>#DIV/0!</v>
      </c>
      <c r="G98" s="16"/>
      <c r="H98" s="30" t="e">
        <f t="shared" si="138"/>
        <v>#DIV/0!</v>
      </c>
      <c r="I98" s="16"/>
      <c r="J98" s="30" t="e">
        <f t="shared" si="139"/>
        <v>#DIV/0!</v>
      </c>
      <c r="K98" s="16"/>
      <c r="L98" s="30" t="e">
        <f t="shared" si="140"/>
        <v>#DIV/0!</v>
      </c>
      <c r="M98" s="16"/>
      <c r="N98" s="30" t="e">
        <f t="shared" si="141"/>
        <v>#DIV/0!</v>
      </c>
      <c r="O98" s="137"/>
      <c r="P98" s="138" t="e">
        <f t="shared" si="142"/>
        <v>#DIV/0!</v>
      </c>
      <c r="Q98" s="17"/>
      <c r="R98" s="68" t="e">
        <f t="shared" si="143"/>
        <v>#DIV/0!</v>
      </c>
      <c r="S98" s="141"/>
      <c r="T98" s="145" t="e">
        <f t="shared" si="144"/>
        <v>#DIV/0!</v>
      </c>
      <c r="U98" s="175"/>
      <c r="V98" s="30" t="e">
        <f t="shared" si="145"/>
        <v>#DIV/0!</v>
      </c>
      <c r="W98" s="17"/>
      <c r="X98" s="51" t="e">
        <f t="shared" si="146"/>
        <v>#DIV/0!</v>
      </c>
      <c r="Y98" s="78">
        <f t="shared" si="205"/>
        <v>0</v>
      </c>
      <c r="Z98" s="49" t="e">
        <f t="shared" si="204"/>
        <v>#DIV/0!</v>
      </c>
      <c r="AA98" s="78">
        <f t="shared" si="206"/>
        <v>0</v>
      </c>
      <c r="AB98" s="49" t="e">
        <f t="shared" si="207"/>
        <v>#DIV/0!</v>
      </c>
    </row>
    <row r="99" spans="1:28" ht="18.75" customHeight="1" x14ac:dyDescent="0.3">
      <c r="A99" s="15" t="s">
        <v>39</v>
      </c>
      <c r="B99" s="190" t="s">
        <v>2</v>
      </c>
      <c r="C99" s="191"/>
      <c r="D99" s="19"/>
      <c r="E99" s="16"/>
      <c r="F99" s="30" t="e">
        <f t="shared" si="164"/>
        <v>#DIV/0!</v>
      </c>
      <c r="G99" s="16"/>
      <c r="H99" s="30" t="e">
        <f t="shared" si="138"/>
        <v>#DIV/0!</v>
      </c>
      <c r="I99" s="16"/>
      <c r="J99" s="30" t="e">
        <f t="shared" si="139"/>
        <v>#DIV/0!</v>
      </c>
      <c r="K99" s="16"/>
      <c r="L99" s="30" t="e">
        <f t="shared" si="140"/>
        <v>#DIV/0!</v>
      </c>
      <c r="M99" s="16"/>
      <c r="N99" s="30" t="e">
        <f t="shared" si="141"/>
        <v>#DIV/0!</v>
      </c>
      <c r="O99" s="137"/>
      <c r="P99" s="138" t="e">
        <f t="shared" si="142"/>
        <v>#DIV/0!</v>
      </c>
      <c r="Q99" s="17"/>
      <c r="R99" s="68" t="e">
        <f t="shared" si="143"/>
        <v>#DIV/0!</v>
      </c>
      <c r="S99" s="141"/>
      <c r="T99" s="145" t="e">
        <f t="shared" si="144"/>
        <v>#DIV/0!</v>
      </c>
      <c r="U99" s="175"/>
      <c r="V99" s="30" t="e">
        <f t="shared" si="145"/>
        <v>#DIV/0!</v>
      </c>
      <c r="W99" s="17"/>
      <c r="X99" s="51" t="e">
        <f t="shared" si="146"/>
        <v>#DIV/0!</v>
      </c>
      <c r="Y99" s="78">
        <f t="shared" si="205"/>
        <v>0</v>
      </c>
      <c r="Z99" s="49" t="e">
        <f t="shared" si="204"/>
        <v>#DIV/0!</v>
      </c>
      <c r="AA99" s="78">
        <f t="shared" si="206"/>
        <v>0</v>
      </c>
      <c r="AB99" s="49" t="e">
        <f t="shared" si="207"/>
        <v>#DIV/0!</v>
      </c>
    </row>
    <row r="100" spans="1:28" ht="18.75" customHeight="1" x14ac:dyDescent="0.3">
      <c r="A100" s="15" t="s">
        <v>1</v>
      </c>
      <c r="B100" s="190" t="s">
        <v>2</v>
      </c>
      <c r="C100" s="191"/>
      <c r="D100" s="19"/>
      <c r="E100" s="16"/>
      <c r="F100" s="30" t="e">
        <f t="shared" si="164"/>
        <v>#DIV/0!</v>
      </c>
      <c r="G100" s="16"/>
      <c r="H100" s="30" t="e">
        <f t="shared" si="138"/>
        <v>#DIV/0!</v>
      </c>
      <c r="I100" s="16"/>
      <c r="J100" s="30" t="e">
        <f t="shared" si="139"/>
        <v>#DIV/0!</v>
      </c>
      <c r="K100" s="16"/>
      <c r="L100" s="30" t="e">
        <f t="shared" si="140"/>
        <v>#DIV/0!</v>
      </c>
      <c r="M100" s="16"/>
      <c r="N100" s="30" t="e">
        <f t="shared" si="141"/>
        <v>#DIV/0!</v>
      </c>
      <c r="O100" s="137"/>
      <c r="P100" s="138" t="e">
        <f t="shared" si="142"/>
        <v>#DIV/0!</v>
      </c>
      <c r="Q100" s="17"/>
      <c r="R100" s="68" t="e">
        <f t="shared" si="143"/>
        <v>#DIV/0!</v>
      </c>
      <c r="S100" s="141"/>
      <c r="T100" s="145" t="e">
        <f t="shared" si="144"/>
        <v>#DIV/0!</v>
      </c>
      <c r="U100" s="175"/>
      <c r="V100" s="30" t="e">
        <f t="shared" si="145"/>
        <v>#DIV/0!</v>
      </c>
      <c r="W100" s="17"/>
      <c r="X100" s="51" t="e">
        <f t="shared" si="146"/>
        <v>#DIV/0!</v>
      </c>
      <c r="Y100" s="78">
        <f t="shared" si="205"/>
        <v>0</v>
      </c>
      <c r="Z100" s="49" t="e">
        <f t="shared" si="204"/>
        <v>#DIV/0!</v>
      </c>
      <c r="AA100" s="78">
        <f t="shared" si="206"/>
        <v>0</v>
      </c>
      <c r="AB100" s="49" t="e">
        <f t="shared" si="207"/>
        <v>#DIV/0!</v>
      </c>
    </row>
    <row r="101" spans="1:28" ht="18.75" customHeight="1" x14ac:dyDescent="0.3">
      <c r="A101" s="15" t="s">
        <v>40</v>
      </c>
      <c r="B101" s="190" t="s">
        <v>2</v>
      </c>
      <c r="C101" s="191"/>
      <c r="D101" s="19"/>
      <c r="E101" s="16"/>
      <c r="F101" s="30" t="e">
        <f t="shared" si="164"/>
        <v>#DIV/0!</v>
      </c>
      <c r="G101" s="16"/>
      <c r="H101" s="30" t="e">
        <f t="shared" si="138"/>
        <v>#DIV/0!</v>
      </c>
      <c r="I101" s="16"/>
      <c r="J101" s="30" t="e">
        <f t="shared" si="139"/>
        <v>#DIV/0!</v>
      </c>
      <c r="K101" s="16"/>
      <c r="L101" s="30" t="e">
        <f t="shared" si="140"/>
        <v>#DIV/0!</v>
      </c>
      <c r="M101" s="16"/>
      <c r="N101" s="30" t="e">
        <f t="shared" si="141"/>
        <v>#DIV/0!</v>
      </c>
      <c r="O101" s="137"/>
      <c r="P101" s="138" t="e">
        <f t="shared" si="142"/>
        <v>#DIV/0!</v>
      </c>
      <c r="Q101" s="17"/>
      <c r="R101" s="68" t="e">
        <f t="shared" si="143"/>
        <v>#DIV/0!</v>
      </c>
      <c r="S101" s="141"/>
      <c r="T101" s="145" t="e">
        <f t="shared" si="144"/>
        <v>#DIV/0!</v>
      </c>
      <c r="U101" s="175"/>
      <c r="V101" s="30" t="e">
        <f t="shared" si="145"/>
        <v>#DIV/0!</v>
      </c>
      <c r="W101" s="17"/>
      <c r="X101" s="51" t="e">
        <f t="shared" si="146"/>
        <v>#DIV/0!</v>
      </c>
      <c r="Y101" s="78">
        <f t="shared" si="205"/>
        <v>0</v>
      </c>
      <c r="Z101" s="49" t="e">
        <f t="shared" si="204"/>
        <v>#DIV/0!</v>
      </c>
      <c r="AA101" s="78">
        <f t="shared" si="206"/>
        <v>0</v>
      </c>
      <c r="AB101" s="49" t="e">
        <f t="shared" si="207"/>
        <v>#DIV/0!</v>
      </c>
    </row>
    <row r="102" spans="1:28" s="14" customFormat="1" ht="18.75" customHeight="1" x14ac:dyDescent="0.3">
      <c r="A102" s="192" t="s">
        <v>132</v>
      </c>
      <c r="B102" s="193"/>
      <c r="C102" s="194"/>
      <c r="D102" s="20">
        <f t="shared" ref="D102" si="208">SUM(D103:D109)</f>
        <v>0</v>
      </c>
      <c r="E102" s="12">
        <f t="shared" ref="E102" si="209">SUM(E103:E109)</f>
        <v>0</v>
      </c>
      <c r="F102" s="13" t="e">
        <f t="shared" si="164"/>
        <v>#DIV/0!</v>
      </c>
      <c r="G102" s="12">
        <f t="shared" ref="G102" si="210">SUM(G103:G109)</f>
        <v>0</v>
      </c>
      <c r="H102" s="13" t="e">
        <f t="shared" si="138"/>
        <v>#DIV/0!</v>
      </c>
      <c r="I102" s="12">
        <f t="shared" ref="I102" si="211">SUM(I103:I109)</f>
        <v>0</v>
      </c>
      <c r="J102" s="13" t="e">
        <f t="shared" si="139"/>
        <v>#DIV/0!</v>
      </c>
      <c r="K102" s="12">
        <f t="shared" ref="K102" si="212">SUM(K103:K109)</f>
        <v>0</v>
      </c>
      <c r="L102" s="13" t="e">
        <f t="shared" si="140"/>
        <v>#DIV/0!</v>
      </c>
      <c r="M102" s="12">
        <f t="shared" ref="M102" si="213">SUM(M103:M109)</f>
        <v>0</v>
      </c>
      <c r="N102" s="13" t="e">
        <f t="shared" si="141"/>
        <v>#DIV/0!</v>
      </c>
      <c r="O102" s="135">
        <f t="shared" ref="O102" si="214">SUM(O103:O109)</f>
        <v>0</v>
      </c>
      <c r="P102" s="136" t="e">
        <f t="shared" si="142"/>
        <v>#DIV/0!</v>
      </c>
      <c r="Q102" s="139">
        <f t="shared" ref="Q102" si="215">SUM(Q103:Q109)</f>
        <v>0</v>
      </c>
      <c r="R102" s="140" t="e">
        <f t="shared" si="143"/>
        <v>#DIV/0!</v>
      </c>
      <c r="S102" s="143">
        <f t="shared" ref="S102" si="216">SUM(S103:S109)</f>
        <v>0</v>
      </c>
      <c r="T102" s="144" t="e">
        <f t="shared" si="144"/>
        <v>#DIV/0!</v>
      </c>
      <c r="U102" s="12">
        <f t="shared" ref="U102" si="217">SUM(U103:U109)</f>
        <v>0</v>
      </c>
      <c r="V102" s="13" t="e">
        <f t="shared" si="145"/>
        <v>#DIV/0!</v>
      </c>
      <c r="W102" s="27">
        <f t="shared" ref="W102" si="218">SUM(W103:W109)</f>
        <v>0</v>
      </c>
      <c r="X102" s="28" t="e">
        <f t="shared" si="146"/>
        <v>#DIV/0!</v>
      </c>
      <c r="Y102" s="77">
        <f>SUM(Y103:Y109)</f>
        <v>0</v>
      </c>
      <c r="Z102" s="48" t="e">
        <f>Y102/$D102</f>
        <v>#DIV/0!</v>
      </c>
      <c r="AA102" s="77">
        <f>SUM(AA103:AA109)</f>
        <v>0</v>
      </c>
      <c r="AB102" s="79" t="e">
        <f>AA102/$Y102</f>
        <v>#DIV/0!</v>
      </c>
    </row>
    <row r="103" spans="1:28" ht="18.75" customHeight="1" x14ac:dyDescent="0.3">
      <c r="A103" s="15" t="s">
        <v>24</v>
      </c>
      <c r="B103" s="190" t="s">
        <v>110</v>
      </c>
      <c r="C103" s="191"/>
      <c r="D103" s="19"/>
      <c r="E103" s="16"/>
      <c r="F103" s="30" t="e">
        <f t="shared" si="164"/>
        <v>#DIV/0!</v>
      </c>
      <c r="G103" s="16"/>
      <c r="H103" s="30" t="e">
        <f t="shared" si="138"/>
        <v>#DIV/0!</v>
      </c>
      <c r="I103" s="16"/>
      <c r="J103" s="30" t="e">
        <f t="shared" si="139"/>
        <v>#DIV/0!</v>
      </c>
      <c r="K103" s="16"/>
      <c r="L103" s="30" t="e">
        <f t="shared" si="140"/>
        <v>#DIV/0!</v>
      </c>
      <c r="M103" s="16"/>
      <c r="N103" s="30" t="e">
        <f t="shared" si="141"/>
        <v>#DIV/0!</v>
      </c>
      <c r="O103" s="137"/>
      <c r="P103" s="138" t="e">
        <f t="shared" si="142"/>
        <v>#DIV/0!</v>
      </c>
      <c r="Q103" s="141"/>
      <c r="R103" s="142" t="e">
        <f t="shared" si="143"/>
        <v>#DIV/0!</v>
      </c>
      <c r="S103" s="141"/>
      <c r="T103" s="145" t="e">
        <f t="shared" si="144"/>
        <v>#DIV/0!</v>
      </c>
      <c r="U103" s="175"/>
      <c r="V103" s="30" t="e">
        <f t="shared" si="145"/>
        <v>#DIV/0!</v>
      </c>
      <c r="W103" s="17"/>
      <c r="X103" s="51" t="e">
        <f t="shared" si="146"/>
        <v>#DIV/0!</v>
      </c>
      <c r="Y103" s="78">
        <f>E103+G103+I103+K103+M103+O103+Q103+S103+U103+W103</f>
        <v>0</v>
      </c>
      <c r="Z103" s="49" t="e">
        <f t="shared" ref="Z103:Z109" si="219">Y103/$D103</f>
        <v>#DIV/0!</v>
      </c>
      <c r="AA103" s="78">
        <f>E103+G103+I103+K103+M103+O103+Q103+S103+U103</f>
        <v>0</v>
      </c>
      <c r="AB103" s="49" t="e">
        <f>AA103/$Y103</f>
        <v>#DIV/0!</v>
      </c>
    </row>
    <row r="104" spans="1:28" ht="18.75" customHeight="1" x14ac:dyDescent="0.3">
      <c r="A104" s="15"/>
      <c r="B104" s="190" t="s">
        <v>49</v>
      </c>
      <c r="C104" s="191"/>
      <c r="D104" s="19"/>
      <c r="E104" s="16"/>
      <c r="F104" s="30" t="e">
        <f t="shared" si="164"/>
        <v>#DIV/0!</v>
      </c>
      <c r="G104" s="16"/>
      <c r="H104" s="30" t="e">
        <f t="shared" si="138"/>
        <v>#DIV/0!</v>
      </c>
      <c r="I104" s="16"/>
      <c r="J104" s="30" t="e">
        <f t="shared" si="139"/>
        <v>#DIV/0!</v>
      </c>
      <c r="K104" s="16"/>
      <c r="L104" s="30" t="e">
        <f t="shared" si="140"/>
        <v>#DIV/0!</v>
      </c>
      <c r="M104" s="16"/>
      <c r="N104" s="30" t="e">
        <f t="shared" si="141"/>
        <v>#DIV/0!</v>
      </c>
      <c r="O104" s="137"/>
      <c r="P104" s="138" t="e">
        <f t="shared" si="142"/>
        <v>#DIV/0!</v>
      </c>
      <c r="Q104" s="141"/>
      <c r="R104" s="142" t="e">
        <f t="shared" si="143"/>
        <v>#DIV/0!</v>
      </c>
      <c r="S104" s="141"/>
      <c r="T104" s="145" t="e">
        <f t="shared" si="144"/>
        <v>#DIV/0!</v>
      </c>
      <c r="U104" s="175"/>
      <c r="V104" s="30" t="e">
        <f t="shared" si="145"/>
        <v>#DIV/0!</v>
      </c>
      <c r="W104" s="17"/>
      <c r="X104" s="51" t="e">
        <f t="shared" si="146"/>
        <v>#DIV/0!</v>
      </c>
      <c r="Y104" s="78">
        <f t="shared" ref="Y104:Y109" si="220">E104+G104+I104+K104+M104+O104+Q104+S104+U104+W104</f>
        <v>0</v>
      </c>
      <c r="Z104" s="49" t="e">
        <f t="shared" si="219"/>
        <v>#DIV/0!</v>
      </c>
      <c r="AA104" s="78">
        <f t="shared" ref="AA104:AA109" si="221">E104+G104+I104+K104+M104+O104+Q104+S104+U104</f>
        <v>0</v>
      </c>
      <c r="AB104" s="49" t="e">
        <f t="shared" ref="AB104:AB109" si="222">AA104/$Y104</f>
        <v>#DIV/0!</v>
      </c>
    </row>
    <row r="105" spans="1:28" ht="18.75" customHeight="1" x14ac:dyDescent="0.3">
      <c r="A105" s="15" t="s">
        <v>37</v>
      </c>
      <c r="B105" s="190" t="s">
        <v>2</v>
      </c>
      <c r="C105" s="191"/>
      <c r="D105" s="19"/>
      <c r="E105" s="16"/>
      <c r="F105" s="30" t="e">
        <f t="shared" si="164"/>
        <v>#DIV/0!</v>
      </c>
      <c r="G105" s="16"/>
      <c r="H105" s="30" t="e">
        <f t="shared" si="138"/>
        <v>#DIV/0!</v>
      </c>
      <c r="I105" s="16"/>
      <c r="J105" s="30" t="e">
        <f t="shared" si="139"/>
        <v>#DIV/0!</v>
      </c>
      <c r="K105" s="16"/>
      <c r="L105" s="30" t="e">
        <f t="shared" si="140"/>
        <v>#DIV/0!</v>
      </c>
      <c r="M105" s="16"/>
      <c r="N105" s="30" t="e">
        <f t="shared" si="141"/>
        <v>#DIV/0!</v>
      </c>
      <c r="O105" s="137"/>
      <c r="P105" s="138" t="e">
        <f t="shared" si="142"/>
        <v>#DIV/0!</v>
      </c>
      <c r="Q105" s="141"/>
      <c r="R105" s="142" t="e">
        <f t="shared" si="143"/>
        <v>#DIV/0!</v>
      </c>
      <c r="S105" s="141"/>
      <c r="T105" s="145" t="e">
        <f t="shared" si="144"/>
        <v>#DIV/0!</v>
      </c>
      <c r="U105" s="175"/>
      <c r="V105" s="30" t="e">
        <f t="shared" si="145"/>
        <v>#DIV/0!</v>
      </c>
      <c r="W105" s="17"/>
      <c r="X105" s="51" t="e">
        <f t="shared" si="146"/>
        <v>#DIV/0!</v>
      </c>
      <c r="Y105" s="78">
        <f t="shared" si="220"/>
        <v>0</v>
      </c>
      <c r="Z105" s="49" t="e">
        <f t="shared" si="219"/>
        <v>#DIV/0!</v>
      </c>
      <c r="AA105" s="78">
        <f t="shared" si="221"/>
        <v>0</v>
      </c>
      <c r="AB105" s="49" t="e">
        <f t="shared" si="222"/>
        <v>#DIV/0!</v>
      </c>
    </row>
    <row r="106" spans="1:28" ht="18.75" customHeight="1" x14ac:dyDescent="0.3">
      <c r="A106" s="15" t="s">
        <v>38</v>
      </c>
      <c r="B106" s="190" t="s">
        <v>2</v>
      </c>
      <c r="C106" s="191"/>
      <c r="D106" s="19"/>
      <c r="E106" s="16"/>
      <c r="F106" s="30" t="e">
        <f t="shared" si="164"/>
        <v>#DIV/0!</v>
      </c>
      <c r="G106" s="16"/>
      <c r="H106" s="30" t="e">
        <f t="shared" si="138"/>
        <v>#DIV/0!</v>
      </c>
      <c r="I106" s="16"/>
      <c r="J106" s="30" t="e">
        <f t="shared" si="139"/>
        <v>#DIV/0!</v>
      </c>
      <c r="K106" s="16"/>
      <c r="L106" s="30" t="e">
        <f t="shared" si="140"/>
        <v>#DIV/0!</v>
      </c>
      <c r="M106" s="16"/>
      <c r="N106" s="30" t="e">
        <f t="shared" si="141"/>
        <v>#DIV/0!</v>
      </c>
      <c r="O106" s="137"/>
      <c r="P106" s="138" t="e">
        <f t="shared" si="142"/>
        <v>#DIV/0!</v>
      </c>
      <c r="Q106" s="141"/>
      <c r="R106" s="142" t="e">
        <f t="shared" si="143"/>
        <v>#DIV/0!</v>
      </c>
      <c r="S106" s="141"/>
      <c r="T106" s="145" t="e">
        <f t="shared" si="144"/>
        <v>#DIV/0!</v>
      </c>
      <c r="U106" s="175"/>
      <c r="V106" s="30" t="e">
        <f t="shared" si="145"/>
        <v>#DIV/0!</v>
      </c>
      <c r="W106" s="17"/>
      <c r="X106" s="51" t="e">
        <f t="shared" si="146"/>
        <v>#DIV/0!</v>
      </c>
      <c r="Y106" s="78">
        <f t="shared" si="220"/>
        <v>0</v>
      </c>
      <c r="Z106" s="49" t="e">
        <f t="shared" si="219"/>
        <v>#DIV/0!</v>
      </c>
      <c r="AA106" s="78">
        <f t="shared" si="221"/>
        <v>0</v>
      </c>
      <c r="AB106" s="49" t="e">
        <f t="shared" si="222"/>
        <v>#DIV/0!</v>
      </c>
    </row>
    <row r="107" spans="1:28" ht="18.75" customHeight="1" x14ac:dyDescent="0.3">
      <c r="A107" s="15" t="s">
        <v>39</v>
      </c>
      <c r="B107" s="190" t="s">
        <v>2</v>
      </c>
      <c r="C107" s="191"/>
      <c r="D107" s="19"/>
      <c r="E107" s="16"/>
      <c r="F107" s="30" t="e">
        <f t="shared" si="164"/>
        <v>#DIV/0!</v>
      </c>
      <c r="G107" s="16"/>
      <c r="H107" s="30" t="e">
        <f t="shared" si="138"/>
        <v>#DIV/0!</v>
      </c>
      <c r="I107" s="16"/>
      <c r="J107" s="30" t="e">
        <f t="shared" si="139"/>
        <v>#DIV/0!</v>
      </c>
      <c r="K107" s="16"/>
      <c r="L107" s="30" t="e">
        <f t="shared" si="140"/>
        <v>#DIV/0!</v>
      </c>
      <c r="M107" s="16"/>
      <c r="N107" s="30" t="e">
        <f t="shared" si="141"/>
        <v>#DIV/0!</v>
      </c>
      <c r="O107" s="137"/>
      <c r="P107" s="138" t="e">
        <f t="shared" si="142"/>
        <v>#DIV/0!</v>
      </c>
      <c r="Q107" s="141"/>
      <c r="R107" s="142" t="e">
        <f t="shared" si="143"/>
        <v>#DIV/0!</v>
      </c>
      <c r="S107" s="141"/>
      <c r="T107" s="145" t="e">
        <f t="shared" si="144"/>
        <v>#DIV/0!</v>
      </c>
      <c r="U107" s="175"/>
      <c r="V107" s="30" t="e">
        <f t="shared" si="145"/>
        <v>#DIV/0!</v>
      </c>
      <c r="W107" s="17"/>
      <c r="X107" s="51" t="e">
        <f t="shared" si="146"/>
        <v>#DIV/0!</v>
      </c>
      <c r="Y107" s="78">
        <f t="shared" si="220"/>
        <v>0</v>
      </c>
      <c r="Z107" s="49" t="e">
        <f t="shared" si="219"/>
        <v>#DIV/0!</v>
      </c>
      <c r="AA107" s="78">
        <f t="shared" si="221"/>
        <v>0</v>
      </c>
      <c r="AB107" s="49" t="e">
        <f t="shared" si="222"/>
        <v>#DIV/0!</v>
      </c>
    </row>
    <row r="108" spans="1:28" ht="18.75" customHeight="1" x14ac:dyDescent="0.3">
      <c r="A108" s="15" t="s">
        <v>1</v>
      </c>
      <c r="B108" s="190" t="s">
        <v>2</v>
      </c>
      <c r="C108" s="191"/>
      <c r="D108" s="19"/>
      <c r="E108" s="16"/>
      <c r="F108" s="30" t="e">
        <f t="shared" si="164"/>
        <v>#DIV/0!</v>
      </c>
      <c r="G108" s="16"/>
      <c r="H108" s="30" t="e">
        <f t="shared" si="138"/>
        <v>#DIV/0!</v>
      </c>
      <c r="I108" s="16"/>
      <c r="J108" s="30" t="e">
        <f t="shared" si="139"/>
        <v>#DIV/0!</v>
      </c>
      <c r="K108" s="16"/>
      <c r="L108" s="30" t="e">
        <f t="shared" si="140"/>
        <v>#DIV/0!</v>
      </c>
      <c r="M108" s="16"/>
      <c r="N108" s="30" t="e">
        <f t="shared" si="141"/>
        <v>#DIV/0!</v>
      </c>
      <c r="O108" s="137"/>
      <c r="P108" s="138" t="e">
        <f t="shared" si="142"/>
        <v>#DIV/0!</v>
      </c>
      <c r="Q108" s="141"/>
      <c r="R108" s="142" t="e">
        <f t="shared" si="143"/>
        <v>#DIV/0!</v>
      </c>
      <c r="S108" s="141"/>
      <c r="T108" s="145" t="e">
        <f t="shared" si="144"/>
        <v>#DIV/0!</v>
      </c>
      <c r="U108" s="175"/>
      <c r="V108" s="30" t="e">
        <f t="shared" si="145"/>
        <v>#DIV/0!</v>
      </c>
      <c r="W108" s="17"/>
      <c r="X108" s="51" t="e">
        <f t="shared" si="146"/>
        <v>#DIV/0!</v>
      </c>
      <c r="Y108" s="78">
        <f t="shared" si="220"/>
        <v>0</v>
      </c>
      <c r="Z108" s="49" t="e">
        <f t="shared" si="219"/>
        <v>#DIV/0!</v>
      </c>
      <c r="AA108" s="78">
        <f t="shared" si="221"/>
        <v>0</v>
      </c>
      <c r="AB108" s="49" t="e">
        <f t="shared" si="222"/>
        <v>#DIV/0!</v>
      </c>
    </row>
    <row r="109" spans="1:28" ht="18.75" customHeight="1" x14ac:dyDescent="0.3">
      <c r="A109" s="15" t="s">
        <v>40</v>
      </c>
      <c r="B109" s="190" t="s">
        <v>2</v>
      </c>
      <c r="C109" s="191"/>
      <c r="D109" s="19"/>
      <c r="E109" s="16"/>
      <c r="F109" s="30" t="e">
        <f t="shared" si="164"/>
        <v>#DIV/0!</v>
      </c>
      <c r="G109" s="16"/>
      <c r="H109" s="30" t="e">
        <f t="shared" si="138"/>
        <v>#DIV/0!</v>
      </c>
      <c r="I109" s="16"/>
      <c r="J109" s="30" t="e">
        <f t="shared" si="139"/>
        <v>#DIV/0!</v>
      </c>
      <c r="K109" s="16"/>
      <c r="L109" s="30" t="e">
        <f t="shared" si="140"/>
        <v>#DIV/0!</v>
      </c>
      <c r="M109" s="16"/>
      <c r="N109" s="30" t="e">
        <f t="shared" si="141"/>
        <v>#DIV/0!</v>
      </c>
      <c r="O109" s="137"/>
      <c r="P109" s="138" t="e">
        <f t="shared" si="142"/>
        <v>#DIV/0!</v>
      </c>
      <c r="Q109" s="141"/>
      <c r="R109" s="142" t="e">
        <f t="shared" si="143"/>
        <v>#DIV/0!</v>
      </c>
      <c r="S109" s="141"/>
      <c r="T109" s="145" t="e">
        <f t="shared" si="144"/>
        <v>#DIV/0!</v>
      </c>
      <c r="U109" s="175"/>
      <c r="V109" s="30" t="e">
        <f t="shared" si="145"/>
        <v>#DIV/0!</v>
      </c>
      <c r="W109" s="17"/>
      <c r="X109" s="51" t="e">
        <f t="shared" si="146"/>
        <v>#DIV/0!</v>
      </c>
      <c r="Y109" s="78">
        <f t="shared" si="220"/>
        <v>0</v>
      </c>
      <c r="Z109" s="49" t="e">
        <f t="shared" si="219"/>
        <v>#DIV/0!</v>
      </c>
      <c r="AA109" s="78">
        <f t="shared" si="221"/>
        <v>0</v>
      </c>
      <c r="AB109" s="49" t="e">
        <f t="shared" si="222"/>
        <v>#DIV/0!</v>
      </c>
    </row>
    <row r="110" spans="1:28" s="14" customFormat="1" ht="18.75" customHeight="1" x14ac:dyDescent="0.3">
      <c r="A110" s="192" t="s">
        <v>133</v>
      </c>
      <c r="B110" s="193"/>
      <c r="C110" s="194"/>
      <c r="D110" s="20">
        <f t="shared" ref="D110" si="223">SUM(D111:D117)</f>
        <v>0</v>
      </c>
      <c r="E110" s="12">
        <f t="shared" ref="E110" si="224">SUM(E111:E117)</f>
        <v>0</v>
      </c>
      <c r="F110" s="13" t="e">
        <f t="shared" si="164"/>
        <v>#DIV/0!</v>
      </c>
      <c r="G110" s="12">
        <f t="shared" ref="G110" si="225">SUM(G111:G117)</f>
        <v>0</v>
      </c>
      <c r="H110" s="13" t="e">
        <f t="shared" si="138"/>
        <v>#DIV/0!</v>
      </c>
      <c r="I110" s="12">
        <f t="shared" ref="I110" si="226">SUM(I111:I117)</f>
        <v>0</v>
      </c>
      <c r="J110" s="13" t="e">
        <f t="shared" si="139"/>
        <v>#DIV/0!</v>
      </c>
      <c r="K110" s="12">
        <f t="shared" ref="K110" si="227">SUM(K111:K117)</f>
        <v>0</v>
      </c>
      <c r="L110" s="13" t="e">
        <f t="shared" si="140"/>
        <v>#DIV/0!</v>
      </c>
      <c r="M110" s="12">
        <f t="shared" ref="M110" si="228">SUM(M111:M117)</f>
        <v>0</v>
      </c>
      <c r="N110" s="13" t="e">
        <f t="shared" si="141"/>
        <v>#DIV/0!</v>
      </c>
      <c r="O110" s="135">
        <f t="shared" ref="O110" si="229">SUM(O111:O117)</f>
        <v>0</v>
      </c>
      <c r="P110" s="136" t="e">
        <f t="shared" si="142"/>
        <v>#DIV/0!</v>
      </c>
      <c r="Q110" s="25">
        <f t="shared" ref="Q110" si="230">SUM(Q111:Q117)</f>
        <v>0</v>
      </c>
      <c r="R110" s="26" t="e">
        <f t="shared" si="143"/>
        <v>#DIV/0!</v>
      </c>
      <c r="S110" s="143">
        <f t="shared" ref="S110" si="231">SUM(S111:S117)</f>
        <v>0</v>
      </c>
      <c r="T110" s="144" t="e">
        <f t="shared" si="144"/>
        <v>#DIV/0!</v>
      </c>
      <c r="U110" s="12">
        <f t="shared" ref="U110" si="232">SUM(U111:U117)</f>
        <v>0</v>
      </c>
      <c r="V110" s="13" t="e">
        <f t="shared" si="145"/>
        <v>#DIV/0!</v>
      </c>
      <c r="W110" s="27">
        <f t="shared" ref="W110" si="233">SUM(W111:W117)</f>
        <v>0</v>
      </c>
      <c r="X110" s="28" t="e">
        <f t="shared" si="146"/>
        <v>#DIV/0!</v>
      </c>
      <c r="Y110" s="77">
        <f>SUM(Y111:Y117)</f>
        <v>0</v>
      </c>
      <c r="Z110" s="48" t="e">
        <f>Y110/$D110</f>
        <v>#DIV/0!</v>
      </c>
      <c r="AA110" s="77">
        <f>SUM(AA111:AA117)</f>
        <v>0</v>
      </c>
      <c r="AB110" s="79" t="e">
        <f>AA110/$Y110</f>
        <v>#DIV/0!</v>
      </c>
    </row>
    <row r="111" spans="1:28" ht="18.75" customHeight="1" x14ac:dyDescent="0.3">
      <c r="A111" s="15" t="s">
        <v>24</v>
      </c>
      <c r="B111" s="190" t="s">
        <v>110</v>
      </c>
      <c r="C111" s="191"/>
      <c r="D111" s="19"/>
      <c r="E111" s="16"/>
      <c r="F111" s="30" t="e">
        <f t="shared" si="164"/>
        <v>#DIV/0!</v>
      </c>
      <c r="G111" s="16"/>
      <c r="H111" s="30" t="e">
        <f t="shared" si="138"/>
        <v>#DIV/0!</v>
      </c>
      <c r="I111" s="16"/>
      <c r="J111" s="30" t="e">
        <f t="shared" si="139"/>
        <v>#DIV/0!</v>
      </c>
      <c r="K111" s="16"/>
      <c r="L111" s="30" t="e">
        <f t="shared" si="140"/>
        <v>#DIV/0!</v>
      </c>
      <c r="M111" s="16"/>
      <c r="N111" s="30" t="e">
        <f t="shared" si="141"/>
        <v>#DIV/0!</v>
      </c>
      <c r="O111" s="137"/>
      <c r="P111" s="138" t="e">
        <f t="shared" si="142"/>
        <v>#DIV/0!</v>
      </c>
      <c r="Q111" s="17"/>
      <c r="R111" s="68" t="e">
        <f t="shared" si="143"/>
        <v>#DIV/0!</v>
      </c>
      <c r="S111" s="141"/>
      <c r="T111" s="145" t="e">
        <f t="shared" si="144"/>
        <v>#DIV/0!</v>
      </c>
      <c r="U111" s="175"/>
      <c r="V111" s="30" t="e">
        <f t="shared" si="145"/>
        <v>#DIV/0!</v>
      </c>
      <c r="W111" s="17"/>
      <c r="X111" s="51" t="e">
        <f t="shared" si="146"/>
        <v>#DIV/0!</v>
      </c>
      <c r="Y111" s="78">
        <f>E111+G111+I111+K111+M111+O111+Q111+S111+U111+W111</f>
        <v>0</v>
      </c>
      <c r="Z111" s="49" t="e">
        <f t="shared" ref="Z111:Z117" si="234">Y111/$D111</f>
        <v>#DIV/0!</v>
      </c>
      <c r="AA111" s="78">
        <f>E111+G111+I111+K111+M111+O111+Q111+S111+U111</f>
        <v>0</v>
      </c>
      <c r="AB111" s="49" t="e">
        <f>AA111/$Y111</f>
        <v>#DIV/0!</v>
      </c>
    </row>
    <row r="112" spans="1:28" ht="18.75" customHeight="1" x14ac:dyDescent="0.3">
      <c r="A112" s="15"/>
      <c r="B112" s="190" t="s">
        <v>49</v>
      </c>
      <c r="C112" s="191"/>
      <c r="D112" s="19"/>
      <c r="E112" s="16"/>
      <c r="F112" s="30" t="e">
        <f t="shared" si="164"/>
        <v>#DIV/0!</v>
      </c>
      <c r="G112" s="16"/>
      <c r="H112" s="30" t="e">
        <f t="shared" si="138"/>
        <v>#DIV/0!</v>
      </c>
      <c r="I112" s="16"/>
      <c r="J112" s="30" t="e">
        <f t="shared" si="139"/>
        <v>#DIV/0!</v>
      </c>
      <c r="K112" s="16"/>
      <c r="L112" s="30" t="e">
        <f t="shared" si="140"/>
        <v>#DIV/0!</v>
      </c>
      <c r="M112" s="16"/>
      <c r="N112" s="30" t="e">
        <f t="shared" si="141"/>
        <v>#DIV/0!</v>
      </c>
      <c r="O112" s="137"/>
      <c r="P112" s="138" t="e">
        <f t="shared" si="142"/>
        <v>#DIV/0!</v>
      </c>
      <c r="Q112" s="17"/>
      <c r="R112" s="68" t="e">
        <f t="shared" si="143"/>
        <v>#DIV/0!</v>
      </c>
      <c r="S112" s="141"/>
      <c r="T112" s="145" t="e">
        <f t="shared" si="144"/>
        <v>#DIV/0!</v>
      </c>
      <c r="U112" s="175"/>
      <c r="V112" s="30" t="e">
        <f t="shared" si="145"/>
        <v>#DIV/0!</v>
      </c>
      <c r="W112" s="17"/>
      <c r="X112" s="51" t="e">
        <f t="shared" si="146"/>
        <v>#DIV/0!</v>
      </c>
      <c r="Y112" s="78">
        <f t="shared" ref="Y112:Y117" si="235">E112+G112+I112+K112+M112+O112+Q112+S112+U112+W112</f>
        <v>0</v>
      </c>
      <c r="Z112" s="49" t="e">
        <f t="shared" si="234"/>
        <v>#DIV/0!</v>
      </c>
      <c r="AA112" s="78">
        <f t="shared" ref="AA112:AA117" si="236">E112+G112+I112+K112+M112+O112+Q112+S112+U112</f>
        <v>0</v>
      </c>
      <c r="AB112" s="49" t="e">
        <f t="shared" ref="AB112:AB117" si="237">AA112/$Y112</f>
        <v>#DIV/0!</v>
      </c>
    </row>
    <row r="113" spans="1:28" ht="18.75" customHeight="1" x14ac:dyDescent="0.3">
      <c r="A113" s="15" t="s">
        <v>37</v>
      </c>
      <c r="B113" s="190" t="s">
        <v>2</v>
      </c>
      <c r="C113" s="191"/>
      <c r="D113" s="19"/>
      <c r="E113" s="16"/>
      <c r="F113" s="30" t="e">
        <f t="shared" si="164"/>
        <v>#DIV/0!</v>
      </c>
      <c r="G113" s="16"/>
      <c r="H113" s="30" t="e">
        <f t="shared" si="138"/>
        <v>#DIV/0!</v>
      </c>
      <c r="I113" s="16"/>
      <c r="J113" s="30" t="e">
        <f t="shared" si="139"/>
        <v>#DIV/0!</v>
      </c>
      <c r="K113" s="16"/>
      <c r="L113" s="30" t="e">
        <f t="shared" si="140"/>
        <v>#DIV/0!</v>
      </c>
      <c r="M113" s="16"/>
      <c r="N113" s="30" t="e">
        <f t="shared" si="141"/>
        <v>#DIV/0!</v>
      </c>
      <c r="O113" s="137"/>
      <c r="P113" s="138" t="e">
        <f t="shared" si="142"/>
        <v>#DIV/0!</v>
      </c>
      <c r="Q113" s="17"/>
      <c r="R113" s="68" t="e">
        <f t="shared" si="143"/>
        <v>#DIV/0!</v>
      </c>
      <c r="S113" s="141"/>
      <c r="T113" s="145" t="e">
        <f t="shared" si="144"/>
        <v>#DIV/0!</v>
      </c>
      <c r="U113" s="175"/>
      <c r="V113" s="30" t="e">
        <f t="shared" si="145"/>
        <v>#DIV/0!</v>
      </c>
      <c r="W113" s="17"/>
      <c r="X113" s="51" t="e">
        <f t="shared" si="146"/>
        <v>#DIV/0!</v>
      </c>
      <c r="Y113" s="78">
        <f t="shared" si="235"/>
        <v>0</v>
      </c>
      <c r="Z113" s="49" t="e">
        <f t="shared" si="234"/>
        <v>#DIV/0!</v>
      </c>
      <c r="AA113" s="78">
        <f t="shared" si="236"/>
        <v>0</v>
      </c>
      <c r="AB113" s="49" t="e">
        <f t="shared" si="237"/>
        <v>#DIV/0!</v>
      </c>
    </row>
    <row r="114" spans="1:28" ht="18.75" customHeight="1" x14ac:dyDescent="0.3">
      <c r="A114" s="15" t="s">
        <v>38</v>
      </c>
      <c r="B114" s="190" t="s">
        <v>2</v>
      </c>
      <c r="C114" s="191"/>
      <c r="D114" s="19"/>
      <c r="E114" s="16"/>
      <c r="F114" s="30" t="e">
        <f t="shared" si="164"/>
        <v>#DIV/0!</v>
      </c>
      <c r="G114" s="16"/>
      <c r="H114" s="30" t="e">
        <f t="shared" si="138"/>
        <v>#DIV/0!</v>
      </c>
      <c r="I114" s="16"/>
      <c r="J114" s="30" t="e">
        <f t="shared" si="139"/>
        <v>#DIV/0!</v>
      </c>
      <c r="K114" s="16"/>
      <c r="L114" s="30" t="e">
        <f t="shared" si="140"/>
        <v>#DIV/0!</v>
      </c>
      <c r="M114" s="16"/>
      <c r="N114" s="30" t="e">
        <f t="shared" si="141"/>
        <v>#DIV/0!</v>
      </c>
      <c r="O114" s="137"/>
      <c r="P114" s="138" t="e">
        <f t="shared" si="142"/>
        <v>#DIV/0!</v>
      </c>
      <c r="Q114" s="17"/>
      <c r="R114" s="68" t="e">
        <f t="shared" si="143"/>
        <v>#DIV/0!</v>
      </c>
      <c r="S114" s="141"/>
      <c r="T114" s="145" t="e">
        <f t="shared" si="144"/>
        <v>#DIV/0!</v>
      </c>
      <c r="U114" s="175"/>
      <c r="V114" s="30" t="e">
        <f t="shared" si="145"/>
        <v>#DIV/0!</v>
      </c>
      <c r="W114" s="17"/>
      <c r="X114" s="51" t="e">
        <f t="shared" si="146"/>
        <v>#DIV/0!</v>
      </c>
      <c r="Y114" s="78">
        <f t="shared" si="235"/>
        <v>0</v>
      </c>
      <c r="Z114" s="49" t="e">
        <f t="shared" si="234"/>
        <v>#DIV/0!</v>
      </c>
      <c r="AA114" s="78">
        <f t="shared" si="236"/>
        <v>0</v>
      </c>
      <c r="AB114" s="49" t="e">
        <f t="shared" si="237"/>
        <v>#DIV/0!</v>
      </c>
    </row>
    <row r="115" spans="1:28" ht="18.75" customHeight="1" x14ac:dyDescent="0.3">
      <c r="A115" s="15" t="s">
        <v>39</v>
      </c>
      <c r="B115" s="190" t="s">
        <v>2</v>
      </c>
      <c r="C115" s="191"/>
      <c r="D115" s="19"/>
      <c r="E115" s="16"/>
      <c r="F115" s="30" t="e">
        <f t="shared" si="164"/>
        <v>#DIV/0!</v>
      </c>
      <c r="G115" s="16"/>
      <c r="H115" s="30" t="e">
        <f t="shared" si="138"/>
        <v>#DIV/0!</v>
      </c>
      <c r="I115" s="16"/>
      <c r="J115" s="30" t="e">
        <f t="shared" si="139"/>
        <v>#DIV/0!</v>
      </c>
      <c r="K115" s="16"/>
      <c r="L115" s="30" t="e">
        <f t="shared" si="140"/>
        <v>#DIV/0!</v>
      </c>
      <c r="M115" s="16"/>
      <c r="N115" s="30" t="e">
        <f t="shared" si="141"/>
        <v>#DIV/0!</v>
      </c>
      <c r="O115" s="137"/>
      <c r="P115" s="138" t="e">
        <f t="shared" si="142"/>
        <v>#DIV/0!</v>
      </c>
      <c r="Q115" s="17"/>
      <c r="R115" s="68" t="e">
        <f t="shared" si="143"/>
        <v>#DIV/0!</v>
      </c>
      <c r="S115" s="141"/>
      <c r="T115" s="145" t="e">
        <f t="shared" si="144"/>
        <v>#DIV/0!</v>
      </c>
      <c r="U115" s="175"/>
      <c r="V115" s="30" t="e">
        <f t="shared" si="145"/>
        <v>#DIV/0!</v>
      </c>
      <c r="W115" s="17"/>
      <c r="X115" s="51" t="e">
        <f t="shared" si="146"/>
        <v>#DIV/0!</v>
      </c>
      <c r="Y115" s="78">
        <f t="shared" si="235"/>
        <v>0</v>
      </c>
      <c r="Z115" s="49" t="e">
        <f t="shared" si="234"/>
        <v>#DIV/0!</v>
      </c>
      <c r="AA115" s="78">
        <f t="shared" si="236"/>
        <v>0</v>
      </c>
      <c r="AB115" s="49" t="e">
        <f t="shared" si="237"/>
        <v>#DIV/0!</v>
      </c>
    </row>
    <row r="116" spans="1:28" ht="18.75" customHeight="1" x14ac:dyDescent="0.3">
      <c r="A116" s="15" t="s">
        <v>1</v>
      </c>
      <c r="B116" s="190" t="s">
        <v>2</v>
      </c>
      <c r="C116" s="191"/>
      <c r="D116" s="19"/>
      <c r="E116" s="16"/>
      <c r="F116" s="30" t="e">
        <f t="shared" si="164"/>
        <v>#DIV/0!</v>
      </c>
      <c r="G116" s="16"/>
      <c r="H116" s="30" t="e">
        <f t="shared" si="138"/>
        <v>#DIV/0!</v>
      </c>
      <c r="I116" s="16"/>
      <c r="J116" s="30" t="e">
        <f t="shared" si="139"/>
        <v>#DIV/0!</v>
      </c>
      <c r="K116" s="16"/>
      <c r="L116" s="30" t="e">
        <f t="shared" si="140"/>
        <v>#DIV/0!</v>
      </c>
      <c r="M116" s="16"/>
      <c r="N116" s="30" t="e">
        <f t="shared" si="141"/>
        <v>#DIV/0!</v>
      </c>
      <c r="O116" s="137"/>
      <c r="P116" s="138" t="e">
        <f t="shared" si="142"/>
        <v>#DIV/0!</v>
      </c>
      <c r="Q116" s="17"/>
      <c r="R116" s="68" t="e">
        <f t="shared" si="143"/>
        <v>#DIV/0!</v>
      </c>
      <c r="S116" s="141"/>
      <c r="T116" s="145" t="e">
        <f t="shared" si="144"/>
        <v>#DIV/0!</v>
      </c>
      <c r="U116" s="175"/>
      <c r="V116" s="30" t="e">
        <f t="shared" si="145"/>
        <v>#DIV/0!</v>
      </c>
      <c r="W116" s="17"/>
      <c r="X116" s="51" t="e">
        <f t="shared" si="146"/>
        <v>#DIV/0!</v>
      </c>
      <c r="Y116" s="78">
        <f t="shared" si="235"/>
        <v>0</v>
      </c>
      <c r="Z116" s="49" t="e">
        <f t="shared" si="234"/>
        <v>#DIV/0!</v>
      </c>
      <c r="AA116" s="78">
        <f t="shared" si="236"/>
        <v>0</v>
      </c>
      <c r="AB116" s="49" t="e">
        <f t="shared" si="237"/>
        <v>#DIV/0!</v>
      </c>
    </row>
    <row r="117" spans="1:28" ht="18.75" customHeight="1" x14ac:dyDescent="0.3">
      <c r="A117" s="15" t="s">
        <v>40</v>
      </c>
      <c r="B117" s="190" t="s">
        <v>2</v>
      </c>
      <c r="C117" s="191"/>
      <c r="D117" s="19"/>
      <c r="E117" s="16"/>
      <c r="F117" s="30" t="e">
        <f t="shared" si="164"/>
        <v>#DIV/0!</v>
      </c>
      <c r="G117" s="16"/>
      <c r="H117" s="30" t="e">
        <f t="shared" si="138"/>
        <v>#DIV/0!</v>
      </c>
      <c r="I117" s="16"/>
      <c r="J117" s="30" t="e">
        <f t="shared" si="139"/>
        <v>#DIV/0!</v>
      </c>
      <c r="K117" s="16"/>
      <c r="L117" s="30" t="e">
        <f t="shared" si="140"/>
        <v>#DIV/0!</v>
      </c>
      <c r="M117" s="16"/>
      <c r="N117" s="30" t="e">
        <f t="shared" si="141"/>
        <v>#DIV/0!</v>
      </c>
      <c r="O117" s="137"/>
      <c r="P117" s="138" t="e">
        <f t="shared" si="142"/>
        <v>#DIV/0!</v>
      </c>
      <c r="Q117" s="17"/>
      <c r="R117" s="68" t="e">
        <f t="shared" si="143"/>
        <v>#DIV/0!</v>
      </c>
      <c r="S117" s="141"/>
      <c r="T117" s="145" t="e">
        <f t="shared" si="144"/>
        <v>#DIV/0!</v>
      </c>
      <c r="U117" s="175"/>
      <c r="V117" s="30" t="e">
        <f t="shared" si="145"/>
        <v>#DIV/0!</v>
      </c>
      <c r="W117" s="17"/>
      <c r="X117" s="51" t="e">
        <f t="shared" si="146"/>
        <v>#DIV/0!</v>
      </c>
      <c r="Y117" s="78">
        <f t="shared" si="235"/>
        <v>0</v>
      </c>
      <c r="Z117" s="49" t="e">
        <f t="shared" si="234"/>
        <v>#DIV/0!</v>
      </c>
      <c r="AA117" s="78">
        <f t="shared" si="236"/>
        <v>0</v>
      </c>
      <c r="AB117" s="49" t="e">
        <f t="shared" si="237"/>
        <v>#DIV/0!</v>
      </c>
    </row>
    <row r="118" spans="1:28" s="14" customFormat="1" ht="18.75" customHeight="1" x14ac:dyDescent="0.3">
      <c r="A118" s="192" t="s">
        <v>134</v>
      </c>
      <c r="B118" s="193"/>
      <c r="C118" s="194"/>
      <c r="D118" s="20">
        <f t="shared" ref="D118" si="238">SUM(D119:D125)</f>
        <v>0</v>
      </c>
      <c r="E118" s="12">
        <f t="shared" ref="E118" si="239">SUM(E119:E125)</f>
        <v>0</v>
      </c>
      <c r="F118" s="13" t="e">
        <f t="shared" si="164"/>
        <v>#DIV/0!</v>
      </c>
      <c r="G118" s="12">
        <f t="shared" ref="G118" si="240">SUM(G119:G125)</f>
        <v>0</v>
      </c>
      <c r="H118" s="13" t="e">
        <f t="shared" si="138"/>
        <v>#DIV/0!</v>
      </c>
      <c r="I118" s="12">
        <f t="shared" ref="I118" si="241">SUM(I119:I125)</f>
        <v>0</v>
      </c>
      <c r="J118" s="13" t="e">
        <f t="shared" si="139"/>
        <v>#DIV/0!</v>
      </c>
      <c r="K118" s="12">
        <f t="shared" ref="K118" si="242">SUM(K119:K125)</f>
        <v>0</v>
      </c>
      <c r="L118" s="13" t="e">
        <f t="shared" si="140"/>
        <v>#DIV/0!</v>
      </c>
      <c r="M118" s="12">
        <f t="shared" ref="M118" si="243">SUM(M119:M125)</f>
        <v>0</v>
      </c>
      <c r="N118" s="13" t="e">
        <f t="shared" si="141"/>
        <v>#DIV/0!</v>
      </c>
      <c r="O118" s="135">
        <f t="shared" ref="O118" si="244">SUM(O119:O125)</f>
        <v>0</v>
      </c>
      <c r="P118" s="136" t="e">
        <f t="shared" si="142"/>
        <v>#DIV/0!</v>
      </c>
      <c r="Q118" s="25">
        <f t="shared" ref="Q118" si="245">SUM(Q119:Q125)</f>
        <v>0</v>
      </c>
      <c r="R118" s="26" t="e">
        <f t="shared" si="143"/>
        <v>#DIV/0!</v>
      </c>
      <c r="S118" s="143">
        <f t="shared" ref="S118" si="246">SUM(S119:S125)</f>
        <v>0</v>
      </c>
      <c r="T118" s="144" t="e">
        <f t="shared" si="144"/>
        <v>#DIV/0!</v>
      </c>
      <c r="U118" s="12">
        <f t="shared" ref="U118" si="247">SUM(U119:U125)</f>
        <v>0</v>
      </c>
      <c r="V118" s="13" t="e">
        <f t="shared" si="145"/>
        <v>#DIV/0!</v>
      </c>
      <c r="W118" s="27">
        <f t="shared" ref="W118" si="248">SUM(W119:W125)</f>
        <v>0</v>
      </c>
      <c r="X118" s="28" t="e">
        <f t="shared" si="146"/>
        <v>#DIV/0!</v>
      </c>
      <c r="Y118" s="77">
        <f>SUM(Y119:Y125)</f>
        <v>0</v>
      </c>
      <c r="Z118" s="48" t="e">
        <f>Y118/$D118</f>
        <v>#DIV/0!</v>
      </c>
      <c r="AA118" s="77">
        <f>SUM(AA119:AA125)</f>
        <v>0</v>
      </c>
      <c r="AB118" s="79" t="e">
        <f>AA118/$Y118</f>
        <v>#DIV/0!</v>
      </c>
    </row>
    <row r="119" spans="1:28" ht="18.75" customHeight="1" x14ac:dyDescent="0.3">
      <c r="A119" s="15" t="s">
        <v>24</v>
      </c>
      <c r="B119" s="190" t="s">
        <v>110</v>
      </c>
      <c r="C119" s="191"/>
      <c r="D119" s="19"/>
      <c r="E119" s="16"/>
      <c r="F119" s="30" t="e">
        <f t="shared" si="164"/>
        <v>#DIV/0!</v>
      </c>
      <c r="G119" s="16"/>
      <c r="H119" s="30" t="e">
        <f t="shared" si="138"/>
        <v>#DIV/0!</v>
      </c>
      <c r="I119" s="16"/>
      <c r="J119" s="30" t="e">
        <f t="shared" si="139"/>
        <v>#DIV/0!</v>
      </c>
      <c r="K119" s="16"/>
      <c r="L119" s="30" t="e">
        <f t="shared" si="140"/>
        <v>#DIV/0!</v>
      </c>
      <c r="M119" s="16"/>
      <c r="N119" s="30" t="e">
        <f t="shared" si="141"/>
        <v>#DIV/0!</v>
      </c>
      <c r="O119" s="137"/>
      <c r="P119" s="138" t="e">
        <f t="shared" si="142"/>
        <v>#DIV/0!</v>
      </c>
      <c r="Q119" s="17"/>
      <c r="R119" s="68" t="e">
        <f t="shared" si="143"/>
        <v>#DIV/0!</v>
      </c>
      <c r="S119" s="141"/>
      <c r="T119" s="145" t="e">
        <f t="shared" si="144"/>
        <v>#DIV/0!</v>
      </c>
      <c r="U119" s="175"/>
      <c r="V119" s="30" t="e">
        <f t="shared" si="145"/>
        <v>#DIV/0!</v>
      </c>
      <c r="W119" s="17"/>
      <c r="X119" s="51" t="e">
        <f t="shared" si="146"/>
        <v>#DIV/0!</v>
      </c>
      <c r="Y119" s="78">
        <f>E119+G119+I119+K119+M119+O119+Q119+S119+U119+W119</f>
        <v>0</v>
      </c>
      <c r="Z119" s="49" t="e">
        <f t="shared" ref="Z119:Z125" si="249">Y119/$D119</f>
        <v>#DIV/0!</v>
      </c>
      <c r="AA119" s="78">
        <f>E119+G119+I119+K119+M119+O119+Q119+S119+U119</f>
        <v>0</v>
      </c>
      <c r="AB119" s="49" t="e">
        <f>AA119/$Y119</f>
        <v>#DIV/0!</v>
      </c>
    </row>
    <row r="120" spans="1:28" ht="18.75" customHeight="1" x14ac:dyDescent="0.3">
      <c r="A120" s="15"/>
      <c r="B120" s="190" t="s">
        <v>49</v>
      </c>
      <c r="C120" s="191"/>
      <c r="D120" s="19"/>
      <c r="E120" s="16"/>
      <c r="F120" s="30" t="e">
        <f t="shared" si="164"/>
        <v>#DIV/0!</v>
      </c>
      <c r="G120" s="16"/>
      <c r="H120" s="30" t="e">
        <f t="shared" si="138"/>
        <v>#DIV/0!</v>
      </c>
      <c r="I120" s="16"/>
      <c r="J120" s="30" t="e">
        <f t="shared" si="139"/>
        <v>#DIV/0!</v>
      </c>
      <c r="K120" s="16"/>
      <c r="L120" s="30" t="e">
        <f t="shared" si="140"/>
        <v>#DIV/0!</v>
      </c>
      <c r="M120" s="16"/>
      <c r="N120" s="30" t="e">
        <f t="shared" si="141"/>
        <v>#DIV/0!</v>
      </c>
      <c r="O120" s="137"/>
      <c r="P120" s="138" t="e">
        <f t="shared" si="142"/>
        <v>#DIV/0!</v>
      </c>
      <c r="Q120" s="17"/>
      <c r="R120" s="68" t="e">
        <f t="shared" si="143"/>
        <v>#DIV/0!</v>
      </c>
      <c r="S120" s="141"/>
      <c r="T120" s="145" t="e">
        <f t="shared" si="144"/>
        <v>#DIV/0!</v>
      </c>
      <c r="U120" s="175"/>
      <c r="V120" s="30" t="e">
        <f t="shared" si="145"/>
        <v>#DIV/0!</v>
      </c>
      <c r="W120" s="17"/>
      <c r="X120" s="51" t="e">
        <f t="shared" si="146"/>
        <v>#DIV/0!</v>
      </c>
      <c r="Y120" s="78">
        <f t="shared" ref="Y120:Y125" si="250">E120+G120+I120+K120+M120+O120+Q120+S120+U120+W120</f>
        <v>0</v>
      </c>
      <c r="Z120" s="49" t="e">
        <f t="shared" si="249"/>
        <v>#DIV/0!</v>
      </c>
      <c r="AA120" s="78">
        <f t="shared" ref="AA120:AA125" si="251">E120+G120+I120+K120+M120+O120+Q120+S120+U120</f>
        <v>0</v>
      </c>
      <c r="AB120" s="49" t="e">
        <f t="shared" ref="AB120:AB125" si="252">AA120/$Y120</f>
        <v>#DIV/0!</v>
      </c>
    </row>
    <row r="121" spans="1:28" ht="18.75" customHeight="1" x14ac:dyDescent="0.3">
      <c r="A121" s="15" t="s">
        <v>37</v>
      </c>
      <c r="B121" s="190" t="s">
        <v>2</v>
      </c>
      <c r="C121" s="191"/>
      <c r="D121" s="19"/>
      <c r="E121" s="16"/>
      <c r="F121" s="30" t="e">
        <f t="shared" si="164"/>
        <v>#DIV/0!</v>
      </c>
      <c r="G121" s="16"/>
      <c r="H121" s="30" t="e">
        <f t="shared" si="138"/>
        <v>#DIV/0!</v>
      </c>
      <c r="I121" s="16"/>
      <c r="J121" s="30" t="e">
        <f t="shared" si="139"/>
        <v>#DIV/0!</v>
      </c>
      <c r="K121" s="16"/>
      <c r="L121" s="30" t="e">
        <f t="shared" si="140"/>
        <v>#DIV/0!</v>
      </c>
      <c r="M121" s="16"/>
      <c r="N121" s="30" t="e">
        <f t="shared" si="141"/>
        <v>#DIV/0!</v>
      </c>
      <c r="O121" s="137"/>
      <c r="P121" s="138" t="e">
        <f t="shared" si="142"/>
        <v>#DIV/0!</v>
      </c>
      <c r="Q121" s="17"/>
      <c r="R121" s="68" t="e">
        <f t="shared" si="143"/>
        <v>#DIV/0!</v>
      </c>
      <c r="S121" s="141"/>
      <c r="T121" s="145" t="e">
        <f t="shared" si="144"/>
        <v>#DIV/0!</v>
      </c>
      <c r="U121" s="175"/>
      <c r="V121" s="30" t="e">
        <f t="shared" si="145"/>
        <v>#DIV/0!</v>
      </c>
      <c r="W121" s="17"/>
      <c r="X121" s="51" t="e">
        <f t="shared" si="146"/>
        <v>#DIV/0!</v>
      </c>
      <c r="Y121" s="78">
        <f t="shared" si="250"/>
        <v>0</v>
      </c>
      <c r="Z121" s="49" t="e">
        <f t="shared" si="249"/>
        <v>#DIV/0!</v>
      </c>
      <c r="AA121" s="78">
        <f t="shared" si="251"/>
        <v>0</v>
      </c>
      <c r="AB121" s="49" t="e">
        <f t="shared" si="252"/>
        <v>#DIV/0!</v>
      </c>
    </row>
    <row r="122" spans="1:28" ht="18.75" customHeight="1" x14ac:dyDescent="0.3">
      <c r="A122" s="15" t="s">
        <v>38</v>
      </c>
      <c r="B122" s="190" t="s">
        <v>2</v>
      </c>
      <c r="C122" s="191"/>
      <c r="D122" s="19"/>
      <c r="E122" s="16"/>
      <c r="F122" s="30" t="e">
        <f t="shared" si="164"/>
        <v>#DIV/0!</v>
      </c>
      <c r="G122" s="16"/>
      <c r="H122" s="30" t="e">
        <f t="shared" si="138"/>
        <v>#DIV/0!</v>
      </c>
      <c r="I122" s="16"/>
      <c r="J122" s="30" t="e">
        <f t="shared" si="139"/>
        <v>#DIV/0!</v>
      </c>
      <c r="K122" s="16"/>
      <c r="L122" s="30" t="e">
        <f t="shared" si="140"/>
        <v>#DIV/0!</v>
      </c>
      <c r="M122" s="16"/>
      <c r="N122" s="30" t="e">
        <f t="shared" si="141"/>
        <v>#DIV/0!</v>
      </c>
      <c r="O122" s="137"/>
      <c r="P122" s="138" t="e">
        <f t="shared" si="142"/>
        <v>#DIV/0!</v>
      </c>
      <c r="Q122" s="17"/>
      <c r="R122" s="68" t="e">
        <f t="shared" si="143"/>
        <v>#DIV/0!</v>
      </c>
      <c r="S122" s="141"/>
      <c r="T122" s="145" t="e">
        <f t="shared" si="144"/>
        <v>#DIV/0!</v>
      </c>
      <c r="U122" s="175"/>
      <c r="V122" s="30" t="e">
        <f t="shared" si="145"/>
        <v>#DIV/0!</v>
      </c>
      <c r="W122" s="17"/>
      <c r="X122" s="51" t="e">
        <f t="shared" si="146"/>
        <v>#DIV/0!</v>
      </c>
      <c r="Y122" s="78">
        <f t="shared" si="250"/>
        <v>0</v>
      </c>
      <c r="Z122" s="49" t="e">
        <f t="shared" si="249"/>
        <v>#DIV/0!</v>
      </c>
      <c r="AA122" s="78">
        <f t="shared" si="251"/>
        <v>0</v>
      </c>
      <c r="AB122" s="49" t="e">
        <f t="shared" si="252"/>
        <v>#DIV/0!</v>
      </c>
    </row>
    <row r="123" spans="1:28" ht="18.75" customHeight="1" x14ac:dyDescent="0.3">
      <c r="A123" s="15" t="s">
        <v>39</v>
      </c>
      <c r="B123" s="190" t="s">
        <v>2</v>
      </c>
      <c r="C123" s="191"/>
      <c r="D123" s="19"/>
      <c r="E123" s="16"/>
      <c r="F123" s="30" t="e">
        <f t="shared" si="164"/>
        <v>#DIV/0!</v>
      </c>
      <c r="G123" s="16"/>
      <c r="H123" s="30" t="e">
        <f t="shared" si="138"/>
        <v>#DIV/0!</v>
      </c>
      <c r="I123" s="16"/>
      <c r="J123" s="30" t="e">
        <f t="shared" si="139"/>
        <v>#DIV/0!</v>
      </c>
      <c r="K123" s="16"/>
      <c r="L123" s="30" t="e">
        <f t="shared" si="140"/>
        <v>#DIV/0!</v>
      </c>
      <c r="M123" s="16"/>
      <c r="N123" s="30" t="e">
        <f t="shared" si="141"/>
        <v>#DIV/0!</v>
      </c>
      <c r="O123" s="137"/>
      <c r="P123" s="138" t="e">
        <f t="shared" si="142"/>
        <v>#DIV/0!</v>
      </c>
      <c r="Q123" s="17"/>
      <c r="R123" s="68" t="e">
        <f t="shared" si="143"/>
        <v>#DIV/0!</v>
      </c>
      <c r="S123" s="141"/>
      <c r="T123" s="145" t="e">
        <f t="shared" si="144"/>
        <v>#DIV/0!</v>
      </c>
      <c r="U123" s="175"/>
      <c r="V123" s="30" t="e">
        <f t="shared" si="145"/>
        <v>#DIV/0!</v>
      </c>
      <c r="W123" s="17"/>
      <c r="X123" s="51" t="e">
        <f t="shared" si="146"/>
        <v>#DIV/0!</v>
      </c>
      <c r="Y123" s="78">
        <f t="shared" si="250"/>
        <v>0</v>
      </c>
      <c r="Z123" s="49" t="e">
        <f t="shared" si="249"/>
        <v>#DIV/0!</v>
      </c>
      <c r="AA123" s="78">
        <f t="shared" si="251"/>
        <v>0</v>
      </c>
      <c r="AB123" s="49" t="e">
        <f t="shared" si="252"/>
        <v>#DIV/0!</v>
      </c>
    </row>
    <row r="124" spans="1:28" ht="18.75" customHeight="1" x14ac:dyDescent="0.3">
      <c r="A124" s="15" t="s">
        <v>1</v>
      </c>
      <c r="B124" s="190" t="s">
        <v>2</v>
      </c>
      <c r="C124" s="191"/>
      <c r="D124" s="19"/>
      <c r="E124" s="16"/>
      <c r="F124" s="30" t="e">
        <f t="shared" si="164"/>
        <v>#DIV/0!</v>
      </c>
      <c r="G124" s="16"/>
      <c r="H124" s="30" t="e">
        <f t="shared" si="138"/>
        <v>#DIV/0!</v>
      </c>
      <c r="I124" s="16"/>
      <c r="J124" s="30" t="e">
        <f t="shared" si="139"/>
        <v>#DIV/0!</v>
      </c>
      <c r="K124" s="16"/>
      <c r="L124" s="30" t="e">
        <f t="shared" si="140"/>
        <v>#DIV/0!</v>
      </c>
      <c r="M124" s="16"/>
      <c r="N124" s="30" t="e">
        <f t="shared" si="141"/>
        <v>#DIV/0!</v>
      </c>
      <c r="O124" s="137"/>
      <c r="P124" s="138" t="e">
        <f t="shared" si="142"/>
        <v>#DIV/0!</v>
      </c>
      <c r="Q124" s="17"/>
      <c r="R124" s="68" t="e">
        <f t="shared" si="143"/>
        <v>#DIV/0!</v>
      </c>
      <c r="S124" s="141"/>
      <c r="T124" s="145" t="e">
        <f t="shared" si="144"/>
        <v>#DIV/0!</v>
      </c>
      <c r="U124" s="175"/>
      <c r="V124" s="30" t="e">
        <f t="shared" si="145"/>
        <v>#DIV/0!</v>
      </c>
      <c r="W124" s="17"/>
      <c r="X124" s="51" t="e">
        <f t="shared" si="146"/>
        <v>#DIV/0!</v>
      </c>
      <c r="Y124" s="78">
        <f t="shared" si="250"/>
        <v>0</v>
      </c>
      <c r="Z124" s="49" t="e">
        <f t="shared" si="249"/>
        <v>#DIV/0!</v>
      </c>
      <c r="AA124" s="78">
        <f t="shared" si="251"/>
        <v>0</v>
      </c>
      <c r="AB124" s="49" t="e">
        <f t="shared" si="252"/>
        <v>#DIV/0!</v>
      </c>
    </row>
    <row r="125" spans="1:28" ht="18.75" customHeight="1" x14ac:dyDescent="0.3">
      <c r="A125" s="15" t="s">
        <v>40</v>
      </c>
      <c r="B125" s="190" t="s">
        <v>2</v>
      </c>
      <c r="C125" s="191"/>
      <c r="D125" s="19"/>
      <c r="E125" s="16"/>
      <c r="F125" s="30" t="e">
        <f t="shared" si="164"/>
        <v>#DIV/0!</v>
      </c>
      <c r="G125" s="16"/>
      <c r="H125" s="30" t="e">
        <f t="shared" si="138"/>
        <v>#DIV/0!</v>
      </c>
      <c r="I125" s="16"/>
      <c r="J125" s="30" t="e">
        <f t="shared" si="139"/>
        <v>#DIV/0!</v>
      </c>
      <c r="K125" s="16"/>
      <c r="L125" s="30" t="e">
        <f t="shared" si="140"/>
        <v>#DIV/0!</v>
      </c>
      <c r="M125" s="16"/>
      <c r="N125" s="30" t="e">
        <f t="shared" si="141"/>
        <v>#DIV/0!</v>
      </c>
      <c r="O125" s="137"/>
      <c r="P125" s="138" t="e">
        <f t="shared" si="142"/>
        <v>#DIV/0!</v>
      </c>
      <c r="Q125" s="17"/>
      <c r="R125" s="68" t="e">
        <f t="shared" si="143"/>
        <v>#DIV/0!</v>
      </c>
      <c r="S125" s="141"/>
      <c r="T125" s="145" t="e">
        <f t="shared" si="144"/>
        <v>#DIV/0!</v>
      </c>
      <c r="U125" s="175"/>
      <c r="V125" s="30" t="e">
        <f t="shared" si="145"/>
        <v>#DIV/0!</v>
      </c>
      <c r="W125" s="17"/>
      <c r="X125" s="51" t="e">
        <f t="shared" si="146"/>
        <v>#DIV/0!</v>
      </c>
      <c r="Y125" s="78">
        <f t="shared" si="250"/>
        <v>0</v>
      </c>
      <c r="Z125" s="49" t="e">
        <f t="shared" si="249"/>
        <v>#DIV/0!</v>
      </c>
      <c r="AA125" s="78">
        <f t="shared" si="251"/>
        <v>0</v>
      </c>
      <c r="AB125" s="49" t="e">
        <f t="shared" si="252"/>
        <v>#DIV/0!</v>
      </c>
    </row>
    <row r="126" spans="1:28" s="14" customFormat="1" ht="18.75" customHeight="1" x14ac:dyDescent="0.3">
      <c r="A126" s="192" t="s">
        <v>135</v>
      </c>
      <c r="B126" s="193"/>
      <c r="C126" s="194"/>
      <c r="D126" s="20">
        <f t="shared" ref="D126" si="253">SUM(D127:D133)</f>
        <v>0</v>
      </c>
      <c r="E126" s="12">
        <f t="shared" ref="E126" si="254">SUM(E127:E133)</f>
        <v>0</v>
      </c>
      <c r="F126" s="13" t="e">
        <f t="shared" si="164"/>
        <v>#DIV/0!</v>
      </c>
      <c r="G126" s="12">
        <f t="shared" ref="G126" si="255">SUM(G127:G133)</f>
        <v>0</v>
      </c>
      <c r="H126" s="13" t="e">
        <f t="shared" si="138"/>
        <v>#DIV/0!</v>
      </c>
      <c r="I126" s="12">
        <f t="shared" ref="I126" si="256">SUM(I127:I133)</f>
        <v>0</v>
      </c>
      <c r="J126" s="13" t="e">
        <f t="shared" si="139"/>
        <v>#DIV/0!</v>
      </c>
      <c r="K126" s="12">
        <f t="shared" ref="K126" si="257">SUM(K127:K133)</f>
        <v>0</v>
      </c>
      <c r="L126" s="13" t="e">
        <f t="shared" si="140"/>
        <v>#DIV/0!</v>
      </c>
      <c r="M126" s="12">
        <f t="shared" ref="M126" si="258">SUM(M127:M133)</f>
        <v>0</v>
      </c>
      <c r="N126" s="13" t="e">
        <f t="shared" si="141"/>
        <v>#DIV/0!</v>
      </c>
      <c r="O126" s="135">
        <f t="shared" ref="O126" si="259">SUM(O127:O133)</f>
        <v>0</v>
      </c>
      <c r="P126" s="136" t="e">
        <f t="shared" si="142"/>
        <v>#DIV/0!</v>
      </c>
      <c r="Q126" s="25">
        <f t="shared" ref="Q126" si="260">SUM(Q127:Q133)</f>
        <v>0</v>
      </c>
      <c r="R126" s="26" t="e">
        <f t="shared" si="143"/>
        <v>#DIV/0!</v>
      </c>
      <c r="S126" s="143">
        <f t="shared" ref="S126" si="261">SUM(S127:S133)</f>
        <v>0</v>
      </c>
      <c r="T126" s="144" t="e">
        <f t="shared" si="144"/>
        <v>#DIV/0!</v>
      </c>
      <c r="U126" s="12">
        <f t="shared" ref="U126" si="262">SUM(U127:U133)</f>
        <v>0</v>
      </c>
      <c r="V126" s="13" t="e">
        <f t="shared" si="145"/>
        <v>#DIV/0!</v>
      </c>
      <c r="W126" s="27">
        <f t="shared" ref="W126" si="263">SUM(W127:W133)</f>
        <v>0</v>
      </c>
      <c r="X126" s="28" t="e">
        <f t="shared" si="146"/>
        <v>#DIV/0!</v>
      </c>
      <c r="Y126" s="77">
        <f>SUM(Y127:Y133)</f>
        <v>0</v>
      </c>
      <c r="Z126" s="48" t="e">
        <f>Y126/$D126</f>
        <v>#DIV/0!</v>
      </c>
      <c r="AA126" s="77">
        <f>SUM(AA127:AA133)</f>
        <v>0</v>
      </c>
      <c r="AB126" s="79" t="e">
        <f>AA126/$Y126</f>
        <v>#DIV/0!</v>
      </c>
    </row>
    <row r="127" spans="1:28" ht="18.75" customHeight="1" x14ac:dyDescent="0.3">
      <c r="A127" s="15" t="s">
        <v>24</v>
      </c>
      <c r="B127" s="190" t="s">
        <v>110</v>
      </c>
      <c r="C127" s="191"/>
      <c r="D127" s="19"/>
      <c r="E127" s="16"/>
      <c r="F127" s="30" t="e">
        <f t="shared" si="164"/>
        <v>#DIV/0!</v>
      </c>
      <c r="G127" s="16"/>
      <c r="H127" s="30" t="e">
        <f t="shared" si="138"/>
        <v>#DIV/0!</v>
      </c>
      <c r="I127" s="16"/>
      <c r="J127" s="30" t="e">
        <f t="shared" si="139"/>
        <v>#DIV/0!</v>
      </c>
      <c r="K127" s="16"/>
      <c r="L127" s="30" t="e">
        <f t="shared" si="140"/>
        <v>#DIV/0!</v>
      </c>
      <c r="M127" s="16"/>
      <c r="N127" s="30" t="e">
        <f t="shared" si="141"/>
        <v>#DIV/0!</v>
      </c>
      <c r="O127" s="137"/>
      <c r="P127" s="138" t="e">
        <f t="shared" si="142"/>
        <v>#DIV/0!</v>
      </c>
      <c r="Q127" s="17"/>
      <c r="R127" s="68" t="e">
        <f t="shared" si="143"/>
        <v>#DIV/0!</v>
      </c>
      <c r="S127" s="141"/>
      <c r="T127" s="145" t="e">
        <f t="shared" si="144"/>
        <v>#DIV/0!</v>
      </c>
      <c r="U127" s="175"/>
      <c r="V127" s="30" t="e">
        <f t="shared" si="145"/>
        <v>#DIV/0!</v>
      </c>
      <c r="W127" s="17"/>
      <c r="X127" s="51" t="e">
        <f t="shared" si="146"/>
        <v>#DIV/0!</v>
      </c>
      <c r="Y127" s="78">
        <f>E127+G127+I127+K127+M127+O127+Q127+S127+U127+W127</f>
        <v>0</v>
      </c>
      <c r="Z127" s="49" t="e">
        <f t="shared" ref="Z127:Z133" si="264">Y127/$D127</f>
        <v>#DIV/0!</v>
      </c>
      <c r="AA127" s="78">
        <f>E127+G127+I127+K127+M127+O127+Q127+S127+U127</f>
        <v>0</v>
      </c>
      <c r="AB127" s="49" t="e">
        <f>AA127/$Y127</f>
        <v>#DIV/0!</v>
      </c>
    </row>
    <row r="128" spans="1:28" ht="18.75" customHeight="1" x14ac:dyDescent="0.3">
      <c r="A128" s="15"/>
      <c r="B128" s="190" t="s">
        <v>49</v>
      </c>
      <c r="C128" s="191"/>
      <c r="D128" s="19"/>
      <c r="E128" s="16"/>
      <c r="F128" s="30" t="e">
        <f t="shared" si="164"/>
        <v>#DIV/0!</v>
      </c>
      <c r="G128" s="16"/>
      <c r="H128" s="30" t="e">
        <f t="shared" si="138"/>
        <v>#DIV/0!</v>
      </c>
      <c r="I128" s="16"/>
      <c r="J128" s="30" t="e">
        <f t="shared" si="139"/>
        <v>#DIV/0!</v>
      </c>
      <c r="K128" s="16"/>
      <c r="L128" s="30" t="e">
        <f t="shared" si="140"/>
        <v>#DIV/0!</v>
      </c>
      <c r="M128" s="16"/>
      <c r="N128" s="30" t="e">
        <f t="shared" si="141"/>
        <v>#DIV/0!</v>
      </c>
      <c r="O128" s="137"/>
      <c r="P128" s="138" t="e">
        <f t="shared" si="142"/>
        <v>#DIV/0!</v>
      </c>
      <c r="Q128" s="17"/>
      <c r="R128" s="68" t="e">
        <f t="shared" si="143"/>
        <v>#DIV/0!</v>
      </c>
      <c r="S128" s="141"/>
      <c r="T128" s="145" t="e">
        <f t="shared" si="144"/>
        <v>#DIV/0!</v>
      </c>
      <c r="U128" s="175"/>
      <c r="V128" s="30" t="e">
        <f t="shared" si="145"/>
        <v>#DIV/0!</v>
      </c>
      <c r="W128" s="17"/>
      <c r="X128" s="51" t="e">
        <f t="shared" si="146"/>
        <v>#DIV/0!</v>
      </c>
      <c r="Y128" s="78">
        <f t="shared" ref="Y128:Y133" si="265">E128+G128+I128+K128+M128+O128+Q128+S128+U128+W128</f>
        <v>0</v>
      </c>
      <c r="Z128" s="49" t="e">
        <f t="shared" si="264"/>
        <v>#DIV/0!</v>
      </c>
      <c r="AA128" s="78">
        <f t="shared" ref="AA128:AA133" si="266">E128+G128+I128+K128+M128+O128+Q128+S128+U128</f>
        <v>0</v>
      </c>
      <c r="AB128" s="49" t="e">
        <f t="shared" ref="AB128:AB133" si="267">AA128/$Y128</f>
        <v>#DIV/0!</v>
      </c>
    </row>
    <row r="129" spans="1:28" ht="18.75" customHeight="1" x14ac:dyDescent="0.3">
      <c r="A129" s="15" t="s">
        <v>37</v>
      </c>
      <c r="B129" s="190" t="s">
        <v>2</v>
      </c>
      <c r="C129" s="191"/>
      <c r="D129" s="19"/>
      <c r="E129" s="16"/>
      <c r="F129" s="30" t="e">
        <f t="shared" si="164"/>
        <v>#DIV/0!</v>
      </c>
      <c r="G129" s="16"/>
      <c r="H129" s="30" t="e">
        <f t="shared" si="138"/>
        <v>#DIV/0!</v>
      </c>
      <c r="I129" s="16"/>
      <c r="J129" s="30" t="e">
        <f t="shared" si="139"/>
        <v>#DIV/0!</v>
      </c>
      <c r="K129" s="16"/>
      <c r="L129" s="30" t="e">
        <f t="shared" si="140"/>
        <v>#DIV/0!</v>
      </c>
      <c r="M129" s="16"/>
      <c r="N129" s="30" t="e">
        <f t="shared" si="141"/>
        <v>#DIV/0!</v>
      </c>
      <c r="O129" s="137"/>
      <c r="P129" s="138" t="e">
        <f t="shared" si="142"/>
        <v>#DIV/0!</v>
      </c>
      <c r="Q129" s="17"/>
      <c r="R129" s="68" t="e">
        <f t="shared" si="143"/>
        <v>#DIV/0!</v>
      </c>
      <c r="S129" s="141"/>
      <c r="T129" s="145" t="e">
        <f t="shared" si="144"/>
        <v>#DIV/0!</v>
      </c>
      <c r="U129" s="175"/>
      <c r="V129" s="30" t="e">
        <f t="shared" si="145"/>
        <v>#DIV/0!</v>
      </c>
      <c r="W129" s="17"/>
      <c r="X129" s="51" t="e">
        <f t="shared" si="146"/>
        <v>#DIV/0!</v>
      </c>
      <c r="Y129" s="78">
        <f t="shared" si="265"/>
        <v>0</v>
      </c>
      <c r="Z129" s="49" t="e">
        <f t="shared" si="264"/>
        <v>#DIV/0!</v>
      </c>
      <c r="AA129" s="78">
        <f t="shared" si="266"/>
        <v>0</v>
      </c>
      <c r="AB129" s="49" t="e">
        <f t="shared" si="267"/>
        <v>#DIV/0!</v>
      </c>
    </row>
    <row r="130" spans="1:28" ht="18.75" customHeight="1" x14ac:dyDescent="0.3">
      <c r="A130" s="15" t="s">
        <v>38</v>
      </c>
      <c r="B130" s="190" t="s">
        <v>2</v>
      </c>
      <c r="C130" s="191"/>
      <c r="D130" s="19"/>
      <c r="E130" s="16"/>
      <c r="F130" s="30" t="e">
        <f t="shared" si="164"/>
        <v>#DIV/0!</v>
      </c>
      <c r="G130" s="16"/>
      <c r="H130" s="30" t="e">
        <f t="shared" si="138"/>
        <v>#DIV/0!</v>
      </c>
      <c r="I130" s="16"/>
      <c r="J130" s="30" t="e">
        <f t="shared" si="139"/>
        <v>#DIV/0!</v>
      </c>
      <c r="K130" s="16"/>
      <c r="L130" s="30" t="e">
        <f t="shared" si="140"/>
        <v>#DIV/0!</v>
      </c>
      <c r="M130" s="16"/>
      <c r="N130" s="30" t="e">
        <f t="shared" si="141"/>
        <v>#DIV/0!</v>
      </c>
      <c r="O130" s="137"/>
      <c r="P130" s="138" t="e">
        <f t="shared" si="142"/>
        <v>#DIV/0!</v>
      </c>
      <c r="Q130" s="17"/>
      <c r="R130" s="68" t="e">
        <f t="shared" si="143"/>
        <v>#DIV/0!</v>
      </c>
      <c r="S130" s="141"/>
      <c r="T130" s="145" t="e">
        <f t="shared" si="144"/>
        <v>#DIV/0!</v>
      </c>
      <c r="U130" s="175"/>
      <c r="V130" s="30" t="e">
        <f t="shared" si="145"/>
        <v>#DIV/0!</v>
      </c>
      <c r="W130" s="17"/>
      <c r="X130" s="51" t="e">
        <f t="shared" si="146"/>
        <v>#DIV/0!</v>
      </c>
      <c r="Y130" s="78">
        <f t="shared" si="265"/>
        <v>0</v>
      </c>
      <c r="Z130" s="49" t="e">
        <f t="shared" si="264"/>
        <v>#DIV/0!</v>
      </c>
      <c r="AA130" s="78">
        <f t="shared" si="266"/>
        <v>0</v>
      </c>
      <c r="AB130" s="49" t="e">
        <f t="shared" si="267"/>
        <v>#DIV/0!</v>
      </c>
    </row>
    <row r="131" spans="1:28" ht="18.75" customHeight="1" x14ac:dyDescent="0.3">
      <c r="A131" s="15" t="s">
        <v>39</v>
      </c>
      <c r="B131" s="190" t="s">
        <v>2</v>
      </c>
      <c r="C131" s="191"/>
      <c r="D131" s="19"/>
      <c r="E131" s="16"/>
      <c r="F131" s="30" t="e">
        <f t="shared" si="164"/>
        <v>#DIV/0!</v>
      </c>
      <c r="G131" s="16"/>
      <c r="H131" s="30" t="e">
        <f t="shared" si="138"/>
        <v>#DIV/0!</v>
      </c>
      <c r="I131" s="16"/>
      <c r="J131" s="30" t="e">
        <f t="shared" si="139"/>
        <v>#DIV/0!</v>
      </c>
      <c r="K131" s="16"/>
      <c r="L131" s="30" t="e">
        <f t="shared" si="140"/>
        <v>#DIV/0!</v>
      </c>
      <c r="M131" s="16"/>
      <c r="N131" s="30" t="e">
        <f t="shared" si="141"/>
        <v>#DIV/0!</v>
      </c>
      <c r="O131" s="137"/>
      <c r="P131" s="138" t="e">
        <f t="shared" si="142"/>
        <v>#DIV/0!</v>
      </c>
      <c r="Q131" s="17"/>
      <c r="R131" s="68" t="e">
        <f t="shared" si="143"/>
        <v>#DIV/0!</v>
      </c>
      <c r="S131" s="141"/>
      <c r="T131" s="145" t="e">
        <f t="shared" si="144"/>
        <v>#DIV/0!</v>
      </c>
      <c r="U131" s="175"/>
      <c r="V131" s="30" t="e">
        <f t="shared" si="145"/>
        <v>#DIV/0!</v>
      </c>
      <c r="W131" s="17"/>
      <c r="X131" s="51" t="e">
        <f t="shared" si="146"/>
        <v>#DIV/0!</v>
      </c>
      <c r="Y131" s="78">
        <f t="shared" si="265"/>
        <v>0</v>
      </c>
      <c r="Z131" s="49" t="e">
        <f t="shared" si="264"/>
        <v>#DIV/0!</v>
      </c>
      <c r="AA131" s="78">
        <f t="shared" si="266"/>
        <v>0</v>
      </c>
      <c r="AB131" s="49" t="e">
        <f t="shared" si="267"/>
        <v>#DIV/0!</v>
      </c>
    </row>
    <row r="132" spans="1:28" ht="18.75" customHeight="1" x14ac:dyDescent="0.3">
      <c r="A132" s="15" t="s">
        <v>1</v>
      </c>
      <c r="B132" s="190" t="s">
        <v>2</v>
      </c>
      <c r="C132" s="191"/>
      <c r="D132" s="19"/>
      <c r="E132" s="16"/>
      <c r="F132" s="30" t="e">
        <f t="shared" si="164"/>
        <v>#DIV/0!</v>
      </c>
      <c r="G132" s="16"/>
      <c r="H132" s="30" t="e">
        <f t="shared" si="138"/>
        <v>#DIV/0!</v>
      </c>
      <c r="I132" s="16"/>
      <c r="J132" s="30" t="e">
        <f t="shared" si="139"/>
        <v>#DIV/0!</v>
      </c>
      <c r="K132" s="16"/>
      <c r="L132" s="30" t="e">
        <f t="shared" si="140"/>
        <v>#DIV/0!</v>
      </c>
      <c r="M132" s="16"/>
      <c r="N132" s="30" t="e">
        <f t="shared" si="141"/>
        <v>#DIV/0!</v>
      </c>
      <c r="O132" s="137"/>
      <c r="P132" s="138" t="e">
        <f t="shared" si="142"/>
        <v>#DIV/0!</v>
      </c>
      <c r="Q132" s="17"/>
      <c r="R132" s="68" t="e">
        <f t="shared" si="143"/>
        <v>#DIV/0!</v>
      </c>
      <c r="S132" s="141"/>
      <c r="T132" s="145" t="e">
        <f t="shared" si="144"/>
        <v>#DIV/0!</v>
      </c>
      <c r="U132" s="175"/>
      <c r="V132" s="30" t="e">
        <f t="shared" si="145"/>
        <v>#DIV/0!</v>
      </c>
      <c r="W132" s="17"/>
      <c r="X132" s="51" t="e">
        <f t="shared" si="146"/>
        <v>#DIV/0!</v>
      </c>
      <c r="Y132" s="78">
        <f t="shared" si="265"/>
        <v>0</v>
      </c>
      <c r="Z132" s="49" t="e">
        <f t="shared" si="264"/>
        <v>#DIV/0!</v>
      </c>
      <c r="AA132" s="78">
        <f t="shared" si="266"/>
        <v>0</v>
      </c>
      <c r="AB132" s="49" t="e">
        <f t="shared" si="267"/>
        <v>#DIV/0!</v>
      </c>
    </row>
    <row r="133" spans="1:28" ht="18.75" customHeight="1" x14ac:dyDescent="0.3">
      <c r="A133" s="15" t="s">
        <v>40</v>
      </c>
      <c r="B133" s="190" t="s">
        <v>2</v>
      </c>
      <c r="C133" s="191"/>
      <c r="D133" s="19"/>
      <c r="E133" s="16"/>
      <c r="F133" s="30" t="e">
        <f t="shared" si="164"/>
        <v>#DIV/0!</v>
      </c>
      <c r="G133" s="16"/>
      <c r="H133" s="30" t="e">
        <f t="shared" si="138"/>
        <v>#DIV/0!</v>
      </c>
      <c r="I133" s="16"/>
      <c r="J133" s="30" t="e">
        <f t="shared" si="139"/>
        <v>#DIV/0!</v>
      </c>
      <c r="K133" s="16"/>
      <c r="L133" s="30" t="e">
        <f t="shared" si="140"/>
        <v>#DIV/0!</v>
      </c>
      <c r="M133" s="16"/>
      <c r="N133" s="30" t="e">
        <f t="shared" si="141"/>
        <v>#DIV/0!</v>
      </c>
      <c r="O133" s="137"/>
      <c r="P133" s="138" t="e">
        <f t="shared" si="142"/>
        <v>#DIV/0!</v>
      </c>
      <c r="Q133" s="17"/>
      <c r="R133" s="68" t="e">
        <f t="shared" si="143"/>
        <v>#DIV/0!</v>
      </c>
      <c r="S133" s="141"/>
      <c r="T133" s="145" t="e">
        <f t="shared" si="144"/>
        <v>#DIV/0!</v>
      </c>
      <c r="U133" s="175"/>
      <c r="V133" s="30" t="e">
        <f t="shared" si="145"/>
        <v>#DIV/0!</v>
      </c>
      <c r="W133" s="17"/>
      <c r="X133" s="51" t="e">
        <f t="shared" si="146"/>
        <v>#DIV/0!</v>
      </c>
      <c r="Y133" s="78">
        <f t="shared" si="265"/>
        <v>0</v>
      </c>
      <c r="Z133" s="49" t="e">
        <f t="shared" si="264"/>
        <v>#DIV/0!</v>
      </c>
      <c r="AA133" s="78">
        <f t="shared" si="266"/>
        <v>0</v>
      </c>
      <c r="AB133" s="49" t="e">
        <f t="shared" si="267"/>
        <v>#DIV/0!</v>
      </c>
    </row>
    <row r="134" spans="1:28" s="14" customFormat="1" ht="18.75" customHeight="1" x14ac:dyDescent="0.3">
      <c r="A134" s="192" t="s">
        <v>136</v>
      </c>
      <c r="B134" s="193"/>
      <c r="C134" s="194"/>
      <c r="D134" s="20">
        <f t="shared" ref="D134" si="268">SUM(D135:D141)</f>
        <v>0</v>
      </c>
      <c r="E134" s="12">
        <f t="shared" ref="E134" si="269">SUM(E135:E141)</f>
        <v>0</v>
      </c>
      <c r="F134" s="13" t="e">
        <f t="shared" si="164"/>
        <v>#DIV/0!</v>
      </c>
      <c r="G134" s="12">
        <f t="shared" ref="G134" si="270">SUM(G135:G141)</f>
        <v>0</v>
      </c>
      <c r="H134" s="13" t="e">
        <f t="shared" ref="H134:H197" si="271">G134/$Y134</f>
        <v>#DIV/0!</v>
      </c>
      <c r="I134" s="12">
        <f t="shared" ref="I134" si="272">SUM(I135:I141)</f>
        <v>0</v>
      </c>
      <c r="J134" s="13" t="e">
        <f t="shared" ref="J134:J197" si="273">I134/$Y134</f>
        <v>#DIV/0!</v>
      </c>
      <c r="K134" s="12">
        <f t="shared" ref="K134" si="274">SUM(K135:K141)</f>
        <v>0</v>
      </c>
      <c r="L134" s="13" t="e">
        <f t="shared" ref="L134:L197" si="275">K134/$Y134</f>
        <v>#DIV/0!</v>
      </c>
      <c r="M134" s="12">
        <f t="shared" ref="M134" si="276">SUM(M135:M141)</f>
        <v>0</v>
      </c>
      <c r="N134" s="13" t="e">
        <f t="shared" ref="N134:N197" si="277">M134/$Y134</f>
        <v>#DIV/0!</v>
      </c>
      <c r="O134" s="135">
        <f t="shared" ref="O134" si="278">SUM(O135:O141)</f>
        <v>0</v>
      </c>
      <c r="P134" s="136" t="e">
        <f t="shared" ref="P134:P197" si="279">O134/$Y134</f>
        <v>#DIV/0!</v>
      </c>
      <c r="Q134" s="139">
        <f t="shared" ref="Q134" si="280">SUM(Q135:Q141)</f>
        <v>0</v>
      </c>
      <c r="R134" s="140" t="e">
        <f t="shared" ref="R134:R197" si="281">Q134/$Y134</f>
        <v>#DIV/0!</v>
      </c>
      <c r="S134" s="143">
        <f t="shared" ref="S134" si="282">SUM(S135:S141)</f>
        <v>0</v>
      </c>
      <c r="T134" s="144" t="e">
        <f t="shared" ref="T134:T197" si="283">S134/$Y134</f>
        <v>#DIV/0!</v>
      </c>
      <c r="U134" s="12">
        <f t="shared" ref="U134" si="284">SUM(U135:U141)</f>
        <v>0</v>
      </c>
      <c r="V134" s="13" t="e">
        <f t="shared" ref="V134:V197" si="285">U134/$Y134</f>
        <v>#DIV/0!</v>
      </c>
      <c r="W134" s="27">
        <f t="shared" ref="W134" si="286">SUM(W135:W141)</f>
        <v>0</v>
      </c>
      <c r="X134" s="28" t="e">
        <f t="shared" ref="X134:X197" si="287">W134/$Y134</f>
        <v>#DIV/0!</v>
      </c>
      <c r="Y134" s="77">
        <f>SUM(Y135:Y141)</f>
        <v>0</v>
      </c>
      <c r="Z134" s="48" t="e">
        <f>Y134/$D134</f>
        <v>#DIV/0!</v>
      </c>
      <c r="AA134" s="77">
        <f>SUM(AA135:AA141)</f>
        <v>0</v>
      </c>
      <c r="AB134" s="79" t="e">
        <f>AA134/$Y134</f>
        <v>#DIV/0!</v>
      </c>
    </row>
    <row r="135" spans="1:28" ht="18.75" customHeight="1" x14ac:dyDescent="0.3">
      <c r="A135" s="15" t="s">
        <v>24</v>
      </c>
      <c r="B135" s="190" t="s">
        <v>110</v>
      </c>
      <c r="C135" s="191"/>
      <c r="D135" s="19"/>
      <c r="E135" s="16"/>
      <c r="F135" s="30" t="e">
        <f t="shared" si="164"/>
        <v>#DIV/0!</v>
      </c>
      <c r="G135" s="16"/>
      <c r="H135" s="30" t="e">
        <f t="shared" si="271"/>
        <v>#DIV/0!</v>
      </c>
      <c r="I135" s="16"/>
      <c r="J135" s="30" t="e">
        <f t="shared" si="273"/>
        <v>#DIV/0!</v>
      </c>
      <c r="K135" s="16"/>
      <c r="L135" s="30" t="e">
        <f t="shared" si="275"/>
        <v>#DIV/0!</v>
      </c>
      <c r="M135" s="16"/>
      <c r="N135" s="30" t="e">
        <f t="shared" si="277"/>
        <v>#DIV/0!</v>
      </c>
      <c r="O135" s="137"/>
      <c r="P135" s="138" t="e">
        <f t="shared" si="279"/>
        <v>#DIV/0!</v>
      </c>
      <c r="Q135" s="141"/>
      <c r="R135" s="142" t="e">
        <f t="shared" si="281"/>
        <v>#DIV/0!</v>
      </c>
      <c r="S135" s="141"/>
      <c r="T135" s="145" t="e">
        <f t="shared" si="283"/>
        <v>#DIV/0!</v>
      </c>
      <c r="U135" s="175"/>
      <c r="V135" s="30" t="e">
        <f t="shared" si="285"/>
        <v>#DIV/0!</v>
      </c>
      <c r="W135" s="17"/>
      <c r="X135" s="51" t="e">
        <f t="shared" si="287"/>
        <v>#DIV/0!</v>
      </c>
      <c r="Y135" s="78">
        <f>E135+G135+I135+K135+M135+O135+Q135+S135+U135+W135</f>
        <v>0</v>
      </c>
      <c r="Z135" s="49" t="e">
        <f t="shared" ref="Z135:Z141" si="288">Y135/$D135</f>
        <v>#DIV/0!</v>
      </c>
      <c r="AA135" s="78">
        <f>E135+G135+I135+K135+M135+O135+Q135+S135+U135</f>
        <v>0</v>
      </c>
      <c r="AB135" s="49" t="e">
        <f>AA135/$Y135</f>
        <v>#DIV/0!</v>
      </c>
    </row>
    <row r="136" spans="1:28" ht="18.75" customHeight="1" x14ac:dyDescent="0.3">
      <c r="A136" s="15"/>
      <c r="B136" s="190" t="s">
        <v>49</v>
      </c>
      <c r="C136" s="191"/>
      <c r="D136" s="19"/>
      <c r="E136" s="16"/>
      <c r="F136" s="30" t="e">
        <f t="shared" si="164"/>
        <v>#DIV/0!</v>
      </c>
      <c r="G136" s="16"/>
      <c r="H136" s="30" t="e">
        <f t="shared" si="271"/>
        <v>#DIV/0!</v>
      </c>
      <c r="I136" s="16"/>
      <c r="J136" s="30" t="e">
        <f t="shared" si="273"/>
        <v>#DIV/0!</v>
      </c>
      <c r="K136" s="16"/>
      <c r="L136" s="30" t="e">
        <f t="shared" si="275"/>
        <v>#DIV/0!</v>
      </c>
      <c r="M136" s="16"/>
      <c r="N136" s="30" t="e">
        <f t="shared" si="277"/>
        <v>#DIV/0!</v>
      </c>
      <c r="O136" s="137"/>
      <c r="P136" s="138" t="e">
        <f t="shared" si="279"/>
        <v>#DIV/0!</v>
      </c>
      <c r="Q136" s="141"/>
      <c r="R136" s="142" t="e">
        <f t="shared" si="281"/>
        <v>#DIV/0!</v>
      </c>
      <c r="S136" s="141"/>
      <c r="T136" s="145" t="e">
        <f t="shared" si="283"/>
        <v>#DIV/0!</v>
      </c>
      <c r="U136" s="175"/>
      <c r="V136" s="30" t="e">
        <f t="shared" si="285"/>
        <v>#DIV/0!</v>
      </c>
      <c r="W136" s="17"/>
      <c r="X136" s="51" t="e">
        <f t="shared" si="287"/>
        <v>#DIV/0!</v>
      </c>
      <c r="Y136" s="78">
        <f t="shared" ref="Y136:Y141" si="289">E136+G136+I136+K136+M136+O136+Q136+S136+U136+W136</f>
        <v>0</v>
      </c>
      <c r="Z136" s="49" t="e">
        <f t="shared" si="288"/>
        <v>#DIV/0!</v>
      </c>
      <c r="AA136" s="78">
        <f t="shared" ref="AA136:AA141" si="290">E136+G136+I136+K136+M136+O136+Q136+S136+U136</f>
        <v>0</v>
      </c>
      <c r="AB136" s="49" t="e">
        <f t="shared" ref="AB136:AB141" si="291">AA136/$Y136</f>
        <v>#DIV/0!</v>
      </c>
    </row>
    <row r="137" spans="1:28" ht="18.75" customHeight="1" x14ac:dyDescent="0.3">
      <c r="A137" s="15" t="s">
        <v>37</v>
      </c>
      <c r="B137" s="190" t="s">
        <v>2</v>
      </c>
      <c r="C137" s="191"/>
      <c r="D137" s="19"/>
      <c r="E137" s="16"/>
      <c r="F137" s="30" t="e">
        <f t="shared" si="164"/>
        <v>#DIV/0!</v>
      </c>
      <c r="G137" s="16"/>
      <c r="H137" s="30" t="e">
        <f t="shared" si="271"/>
        <v>#DIV/0!</v>
      </c>
      <c r="I137" s="16"/>
      <c r="J137" s="30" t="e">
        <f t="shared" si="273"/>
        <v>#DIV/0!</v>
      </c>
      <c r="K137" s="16"/>
      <c r="L137" s="30" t="e">
        <f t="shared" si="275"/>
        <v>#DIV/0!</v>
      </c>
      <c r="M137" s="16"/>
      <c r="N137" s="30" t="e">
        <f t="shared" si="277"/>
        <v>#DIV/0!</v>
      </c>
      <c r="O137" s="137"/>
      <c r="P137" s="138" t="e">
        <f t="shared" si="279"/>
        <v>#DIV/0!</v>
      </c>
      <c r="Q137" s="141"/>
      <c r="R137" s="142" t="e">
        <f t="shared" si="281"/>
        <v>#DIV/0!</v>
      </c>
      <c r="S137" s="141"/>
      <c r="T137" s="145" t="e">
        <f t="shared" si="283"/>
        <v>#DIV/0!</v>
      </c>
      <c r="U137" s="175"/>
      <c r="V137" s="30" t="e">
        <f t="shared" si="285"/>
        <v>#DIV/0!</v>
      </c>
      <c r="W137" s="17"/>
      <c r="X137" s="51" t="e">
        <f t="shared" si="287"/>
        <v>#DIV/0!</v>
      </c>
      <c r="Y137" s="78">
        <f t="shared" si="289"/>
        <v>0</v>
      </c>
      <c r="Z137" s="49" t="e">
        <f t="shared" si="288"/>
        <v>#DIV/0!</v>
      </c>
      <c r="AA137" s="78">
        <f t="shared" si="290"/>
        <v>0</v>
      </c>
      <c r="AB137" s="49" t="e">
        <f t="shared" si="291"/>
        <v>#DIV/0!</v>
      </c>
    </row>
    <row r="138" spans="1:28" ht="18.75" customHeight="1" x14ac:dyDescent="0.3">
      <c r="A138" s="15" t="s">
        <v>38</v>
      </c>
      <c r="B138" s="190" t="s">
        <v>2</v>
      </c>
      <c r="C138" s="191"/>
      <c r="D138" s="19"/>
      <c r="E138" s="16"/>
      <c r="F138" s="30" t="e">
        <f t="shared" si="164"/>
        <v>#DIV/0!</v>
      </c>
      <c r="G138" s="16"/>
      <c r="H138" s="30" t="e">
        <f t="shared" si="271"/>
        <v>#DIV/0!</v>
      </c>
      <c r="I138" s="16"/>
      <c r="J138" s="30" t="e">
        <f t="shared" si="273"/>
        <v>#DIV/0!</v>
      </c>
      <c r="K138" s="16"/>
      <c r="L138" s="30" t="e">
        <f t="shared" si="275"/>
        <v>#DIV/0!</v>
      </c>
      <c r="M138" s="16"/>
      <c r="N138" s="30" t="e">
        <f t="shared" si="277"/>
        <v>#DIV/0!</v>
      </c>
      <c r="O138" s="137"/>
      <c r="P138" s="138" t="e">
        <f t="shared" si="279"/>
        <v>#DIV/0!</v>
      </c>
      <c r="Q138" s="141"/>
      <c r="R138" s="142" t="e">
        <f t="shared" si="281"/>
        <v>#DIV/0!</v>
      </c>
      <c r="S138" s="141"/>
      <c r="T138" s="145" t="e">
        <f t="shared" si="283"/>
        <v>#DIV/0!</v>
      </c>
      <c r="U138" s="175"/>
      <c r="V138" s="30" t="e">
        <f t="shared" si="285"/>
        <v>#DIV/0!</v>
      </c>
      <c r="W138" s="17"/>
      <c r="X138" s="51" t="e">
        <f t="shared" si="287"/>
        <v>#DIV/0!</v>
      </c>
      <c r="Y138" s="78">
        <f t="shared" si="289"/>
        <v>0</v>
      </c>
      <c r="Z138" s="49" t="e">
        <f t="shared" si="288"/>
        <v>#DIV/0!</v>
      </c>
      <c r="AA138" s="78">
        <f t="shared" si="290"/>
        <v>0</v>
      </c>
      <c r="AB138" s="49" t="e">
        <f t="shared" si="291"/>
        <v>#DIV/0!</v>
      </c>
    </row>
    <row r="139" spans="1:28" ht="18.75" customHeight="1" x14ac:dyDescent="0.3">
      <c r="A139" s="15" t="s">
        <v>39</v>
      </c>
      <c r="B139" s="190" t="s">
        <v>2</v>
      </c>
      <c r="C139" s="191"/>
      <c r="D139" s="19"/>
      <c r="E139" s="16"/>
      <c r="F139" s="30" t="e">
        <f t="shared" si="164"/>
        <v>#DIV/0!</v>
      </c>
      <c r="G139" s="16"/>
      <c r="H139" s="30" t="e">
        <f t="shared" si="271"/>
        <v>#DIV/0!</v>
      </c>
      <c r="I139" s="16"/>
      <c r="J139" s="30" t="e">
        <f t="shared" si="273"/>
        <v>#DIV/0!</v>
      </c>
      <c r="K139" s="16"/>
      <c r="L139" s="30" t="e">
        <f t="shared" si="275"/>
        <v>#DIV/0!</v>
      </c>
      <c r="M139" s="16"/>
      <c r="N139" s="30" t="e">
        <f t="shared" si="277"/>
        <v>#DIV/0!</v>
      </c>
      <c r="O139" s="137"/>
      <c r="P139" s="138" t="e">
        <f t="shared" si="279"/>
        <v>#DIV/0!</v>
      </c>
      <c r="Q139" s="141"/>
      <c r="R139" s="142" t="e">
        <f t="shared" si="281"/>
        <v>#DIV/0!</v>
      </c>
      <c r="S139" s="141"/>
      <c r="T139" s="145" t="e">
        <f t="shared" si="283"/>
        <v>#DIV/0!</v>
      </c>
      <c r="U139" s="175"/>
      <c r="V139" s="30" t="e">
        <f t="shared" si="285"/>
        <v>#DIV/0!</v>
      </c>
      <c r="W139" s="17"/>
      <c r="X139" s="51" t="e">
        <f t="shared" si="287"/>
        <v>#DIV/0!</v>
      </c>
      <c r="Y139" s="78">
        <f t="shared" si="289"/>
        <v>0</v>
      </c>
      <c r="Z139" s="49" t="e">
        <f t="shared" si="288"/>
        <v>#DIV/0!</v>
      </c>
      <c r="AA139" s="78">
        <f t="shared" si="290"/>
        <v>0</v>
      </c>
      <c r="AB139" s="49" t="e">
        <f t="shared" si="291"/>
        <v>#DIV/0!</v>
      </c>
    </row>
    <row r="140" spans="1:28" ht="18.75" customHeight="1" x14ac:dyDescent="0.3">
      <c r="A140" s="15" t="s">
        <v>1</v>
      </c>
      <c r="B140" s="190" t="s">
        <v>2</v>
      </c>
      <c r="C140" s="191"/>
      <c r="D140" s="19"/>
      <c r="E140" s="16"/>
      <c r="F140" s="30" t="e">
        <f t="shared" si="164"/>
        <v>#DIV/0!</v>
      </c>
      <c r="G140" s="16"/>
      <c r="H140" s="30" t="e">
        <f t="shared" si="271"/>
        <v>#DIV/0!</v>
      </c>
      <c r="I140" s="16"/>
      <c r="J140" s="30" t="e">
        <f t="shared" si="273"/>
        <v>#DIV/0!</v>
      </c>
      <c r="K140" s="16"/>
      <c r="L140" s="30" t="e">
        <f t="shared" si="275"/>
        <v>#DIV/0!</v>
      </c>
      <c r="M140" s="16"/>
      <c r="N140" s="30" t="e">
        <f t="shared" si="277"/>
        <v>#DIV/0!</v>
      </c>
      <c r="O140" s="137"/>
      <c r="P140" s="138" t="e">
        <f t="shared" si="279"/>
        <v>#DIV/0!</v>
      </c>
      <c r="Q140" s="141"/>
      <c r="R140" s="142" t="e">
        <f t="shared" si="281"/>
        <v>#DIV/0!</v>
      </c>
      <c r="S140" s="141"/>
      <c r="T140" s="145" t="e">
        <f t="shared" si="283"/>
        <v>#DIV/0!</v>
      </c>
      <c r="U140" s="175"/>
      <c r="V140" s="30" t="e">
        <f t="shared" si="285"/>
        <v>#DIV/0!</v>
      </c>
      <c r="W140" s="17"/>
      <c r="X140" s="51" t="e">
        <f t="shared" si="287"/>
        <v>#DIV/0!</v>
      </c>
      <c r="Y140" s="78">
        <f t="shared" si="289"/>
        <v>0</v>
      </c>
      <c r="Z140" s="49" t="e">
        <f t="shared" si="288"/>
        <v>#DIV/0!</v>
      </c>
      <c r="AA140" s="78">
        <f t="shared" si="290"/>
        <v>0</v>
      </c>
      <c r="AB140" s="49" t="e">
        <f t="shared" si="291"/>
        <v>#DIV/0!</v>
      </c>
    </row>
    <row r="141" spans="1:28" ht="18.75" customHeight="1" x14ac:dyDescent="0.3">
      <c r="A141" s="15" t="s">
        <v>40</v>
      </c>
      <c r="B141" s="190" t="s">
        <v>2</v>
      </c>
      <c r="C141" s="191"/>
      <c r="D141" s="19"/>
      <c r="E141" s="16"/>
      <c r="F141" s="30" t="e">
        <f t="shared" si="164"/>
        <v>#DIV/0!</v>
      </c>
      <c r="G141" s="16"/>
      <c r="H141" s="30" t="e">
        <f t="shared" si="271"/>
        <v>#DIV/0!</v>
      </c>
      <c r="I141" s="16"/>
      <c r="J141" s="30" t="e">
        <f t="shared" si="273"/>
        <v>#DIV/0!</v>
      </c>
      <c r="K141" s="16"/>
      <c r="L141" s="30" t="e">
        <f t="shared" si="275"/>
        <v>#DIV/0!</v>
      </c>
      <c r="M141" s="16"/>
      <c r="N141" s="30" t="e">
        <f t="shared" si="277"/>
        <v>#DIV/0!</v>
      </c>
      <c r="O141" s="137"/>
      <c r="P141" s="138" t="e">
        <f t="shared" si="279"/>
        <v>#DIV/0!</v>
      </c>
      <c r="Q141" s="141"/>
      <c r="R141" s="142" t="e">
        <f t="shared" si="281"/>
        <v>#DIV/0!</v>
      </c>
      <c r="S141" s="141"/>
      <c r="T141" s="145" t="e">
        <f t="shared" si="283"/>
        <v>#DIV/0!</v>
      </c>
      <c r="U141" s="175"/>
      <c r="V141" s="30" t="e">
        <f t="shared" si="285"/>
        <v>#DIV/0!</v>
      </c>
      <c r="W141" s="17"/>
      <c r="X141" s="51" t="e">
        <f t="shared" si="287"/>
        <v>#DIV/0!</v>
      </c>
      <c r="Y141" s="78">
        <f t="shared" si="289"/>
        <v>0</v>
      </c>
      <c r="Z141" s="49" t="e">
        <f t="shared" si="288"/>
        <v>#DIV/0!</v>
      </c>
      <c r="AA141" s="78">
        <f t="shared" si="290"/>
        <v>0</v>
      </c>
      <c r="AB141" s="49" t="e">
        <f t="shared" si="291"/>
        <v>#DIV/0!</v>
      </c>
    </row>
    <row r="142" spans="1:28" s="14" customFormat="1" ht="18.75" customHeight="1" x14ac:dyDescent="0.3">
      <c r="A142" s="192" t="s">
        <v>137</v>
      </c>
      <c r="B142" s="193"/>
      <c r="C142" s="194"/>
      <c r="D142" s="20">
        <f t="shared" ref="D142" si="292">SUM(D143:D149)</f>
        <v>0</v>
      </c>
      <c r="E142" s="12">
        <f t="shared" ref="E142" si="293">SUM(E143:E149)</f>
        <v>0</v>
      </c>
      <c r="F142" s="13" t="e">
        <f t="shared" ref="F142:F205" si="294">E142/$Y142</f>
        <v>#DIV/0!</v>
      </c>
      <c r="G142" s="12">
        <f t="shared" ref="G142" si="295">SUM(G143:G149)</f>
        <v>0</v>
      </c>
      <c r="H142" s="13" t="e">
        <f t="shared" si="271"/>
        <v>#DIV/0!</v>
      </c>
      <c r="I142" s="12">
        <f t="shared" ref="I142" si="296">SUM(I143:I149)</f>
        <v>0</v>
      </c>
      <c r="J142" s="13" t="e">
        <f t="shared" si="273"/>
        <v>#DIV/0!</v>
      </c>
      <c r="K142" s="12">
        <f t="shared" ref="K142" si="297">SUM(K143:K149)</f>
        <v>0</v>
      </c>
      <c r="L142" s="13" t="e">
        <f t="shared" si="275"/>
        <v>#DIV/0!</v>
      </c>
      <c r="M142" s="12">
        <f t="shared" ref="M142" si="298">SUM(M143:M149)</f>
        <v>0</v>
      </c>
      <c r="N142" s="13" t="e">
        <f t="shared" si="277"/>
        <v>#DIV/0!</v>
      </c>
      <c r="O142" s="135">
        <f t="shared" ref="O142" si="299">SUM(O143:O149)</f>
        <v>0</v>
      </c>
      <c r="P142" s="136" t="e">
        <f t="shared" si="279"/>
        <v>#DIV/0!</v>
      </c>
      <c r="Q142" s="25">
        <f t="shared" ref="Q142" si="300">SUM(Q143:Q149)</f>
        <v>0</v>
      </c>
      <c r="R142" s="26" t="e">
        <f t="shared" si="281"/>
        <v>#DIV/0!</v>
      </c>
      <c r="S142" s="143">
        <f t="shared" ref="S142" si="301">SUM(S143:S149)</f>
        <v>0</v>
      </c>
      <c r="T142" s="144" t="e">
        <f t="shared" si="283"/>
        <v>#DIV/0!</v>
      </c>
      <c r="U142" s="12">
        <f t="shared" ref="U142" si="302">SUM(U143:U149)</f>
        <v>0</v>
      </c>
      <c r="V142" s="13" t="e">
        <f t="shared" si="285"/>
        <v>#DIV/0!</v>
      </c>
      <c r="W142" s="27">
        <f t="shared" ref="W142" si="303">SUM(W143:W149)</f>
        <v>0</v>
      </c>
      <c r="X142" s="28" t="e">
        <f t="shared" si="287"/>
        <v>#DIV/0!</v>
      </c>
      <c r="Y142" s="77">
        <f>SUM(Y143:Y149)</f>
        <v>0</v>
      </c>
      <c r="Z142" s="48" t="e">
        <f>Y142/$D142</f>
        <v>#DIV/0!</v>
      </c>
      <c r="AA142" s="77">
        <f>SUM(AA143:AA149)</f>
        <v>0</v>
      </c>
      <c r="AB142" s="79" t="e">
        <f>AA142/$Y142</f>
        <v>#DIV/0!</v>
      </c>
    </row>
    <row r="143" spans="1:28" ht="18.75" customHeight="1" x14ac:dyDescent="0.3">
      <c r="A143" s="15" t="s">
        <v>24</v>
      </c>
      <c r="B143" s="190" t="s">
        <v>110</v>
      </c>
      <c r="C143" s="191"/>
      <c r="D143" s="19"/>
      <c r="E143" s="16"/>
      <c r="F143" s="30" t="e">
        <f t="shared" si="294"/>
        <v>#DIV/0!</v>
      </c>
      <c r="G143" s="16"/>
      <c r="H143" s="30" t="e">
        <f t="shared" si="271"/>
        <v>#DIV/0!</v>
      </c>
      <c r="I143" s="16"/>
      <c r="J143" s="30" t="e">
        <f t="shared" si="273"/>
        <v>#DIV/0!</v>
      </c>
      <c r="K143" s="16"/>
      <c r="L143" s="30" t="e">
        <f t="shared" si="275"/>
        <v>#DIV/0!</v>
      </c>
      <c r="M143" s="16"/>
      <c r="N143" s="30" t="e">
        <f t="shared" si="277"/>
        <v>#DIV/0!</v>
      </c>
      <c r="O143" s="137"/>
      <c r="P143" s="138" t="e">
        <f t="shared" si="279"/>
        <v>#DIV/0!</v>
      </c>
      <c r="Q143" s="146"/>
      <c r="R143" s="68" t="e">
        <f t="shared" si="281"/>
        <v>#DIV/0!</v>
      </c>
      <c r="S143" s="141"/>
      <c r="T143" s="145" t="e">
        <f t="shared" si="283"/>
        <v>#DIV/0!</v>
      </c>
      <c r="U143" s="175"/>
      <c r="V143" s="30" t="e">
        <f t="shared" si="285"/>
        <v>#DIV/0!</v>
      </c>
      <c r="W143" s="17"/>
      <c r="X143" s="51" t="e">
        <f t="shared" si="287"/>
        <v>#DIV/0!</v>
      </c>
      <c r="Y143" s="78">
        <f>E143+G143+I143+K143+M143+O143+Q143+S143+U143+W143</f>
        <v>0</v>
      </c>
      <c r="Z143" s="49" t="e">
        <f t="shared" ref="Z143:Z149" si="304">Y143/$D143</f>
        <v>#DIV/0!</v>
      </c>
      <c r="AA143" s="78">
        <f>E143+G143+I143+K143+M143+O143+Q143+S143+U143</f>
        <v>0</v>
      </c>
      <c r="AB143" s="49" t="e">
        <f>AA143/$Y143</f>
        <v>#DIV/0!</v>
      </c>
    </row>
    <row r="144" spans="1:28" ht="18.75" customHeight="1" x14ac:dyDescent="0.3">
      <c r="A144" s="15"/>
      <c r="B144" s="190" t="s">
        <v>49</v>
      </c>
      <c r="C144" s="191"/>
      <c r="D144" s="19"/>
      <c r="E144" s="16"/>
      <c r="F144" s="30" t="e">
        <f t="shared" si="294"/>
        <v>#DIV/0!</v>
      </c>
      <c r="G144" s="16"/>
      <c r="H144" s="30" t="e">
        <f t="shared" si="271"/>
        <v>#DIV/0!</v>
      </c>
      <c r="I144" s="16"/>
      <c r="J144" s="30" t="e">
        <f t="shared" si="273"/>
        <v>#DIV/0!</v>
      </c>
      <c r="K144" s="16"/>
      <c r="L144" s="30" t="e">
        <f t="shared" si="275"/>
        <v>#DIV/0!</v>
      </c>
      <c r="M144" s="16"/>
      <c r="N144" s="30" t="e">
        <f t="shared" si="277"/>
        <v>#DIV/0!</v>
      </c>
      <c r="O144" s="137"/>
      <c r="P144" s="138" t="e">
        <f t="shared" si="279"/>
        <v>#DIV/0!</v>
      </c>
      <c r="Q144" s="146"/>
      <c r="R144" s="68" t="e">
        <f t="shared" si="281"/>
        <v>#DIV/0!</v>
      </c>
      <c r="S144" s="141"/>
      <c r="T144" s="145" t="e">
        <f t="shared" si="283"/>
        <v>#DIV/0!</v>
      </c>
      <c r="U144" s="175"/>
      <c r="V144" s="30" t="e">
        <f t="shared" si="285"/>
        <v>#DIV/0!</v>
      </c>
      <c r="W144" s="17"/>
      <c r="X144" s="51" t="e">
        <f t="shared" si="287"/>
        <v>#DIV/0!</v>
      </c>
      <c r="Y144" s="78">
        <f t="shared" ref="Y144:Y149" si="305">E144+G144+I144+K144+M144+O144+Q144+S144+U144+W144</f>
        <v>0</v>
      </c>
      <c r="Z144" s="49" t="e">
        <f t="shared" si="304"/>
        <v>#DIV/0!</v>
      </c>
      <c r="AA144" s="78">
        <f t="shared" ref="AA144:AA149" si="306">E144+G144+I144+K144+M144+O144+Q144+S144+U144</f>
        <v>0</v>
      </c>
      <c r="AB144" s="49" t="e">
        <f t="shared" ref="AB144:AB149" si="307">AA144/$Y144</f>
        <v>#DIV/0!</v>
      </c>
    </row>
    <row r="145" spans="1:28" ht="18.75" customHeight="1" x14ac:dyDescent="0.3">
      <c r="A145" s="15" t="s">
        <v>37</v>
      </c>
      <c r="B145" s="190" t="s">
        <v>2</v>
      </c>
      <c r="C145" s="191"/>
      <c r="D145" s="19"/>
      <c r="E145" s="16"/>
      <c r="F145" s="30" t="e">
        <f t="shared" si="294"/>
        <v>#DIV/0!</v>
      </c>
      <c r="G145" s="16"/>
      <c r="H145" s="30" t="e">
        <f t="shared" si="271"/>
        <v>#DIV/0!</v>
      </c>
      <c r="I145" s="16"/>
      <c r="J145" s="30" t="e">
        <f t="shared" si="273"/>
        <v>#DIV/0!</v>
      </c>
      <c r="K145" s="16"/>
      <c r="L145" s="30" t="e">
        <f t="shared" si="275"/>
        <v>#DIV/0!</v>
      </c>
      <c r="M145" s="16"/>
      <c r="N145" s="30" t="e">
        <f t="shared" si="277"/>
        <v>#DIV/0!</v>
      </c>
      <c r="O145" s="137"/>
      <c r="P145" s="138" t="e">
        <f t="shared" si="279"/>
        <v>#DIV/0!</v>
      </c>
      <c r="Q145" s="146"/>
      <c r="R145" s="68" t="e">
        <f t="shared" si="281"/>
        <v>#DIV/0!</v>
      </c>
      <c r="S145" s="141"/>
      <c r="T145" s="145" t="e">
        <f t="shared" si="283"/>
        <v>#DIV/0!</v>
      </c>
      <c r="U145" s="175"/>
      <c r="V145" s="30" t="e">
        <f t="shared" si="285"/>
        <v>#DIV/0!</v>
      </c>
      <c r="W145" s="17"/>
      <c r="X145" s="51" t="e">
        <f t="shared" si="287"/>
        <v>#DIV/0!</v>
      </c>
      <c r="Y145" s="78">
        <f t="shared" si="305"/>
        <v>0</v>
      </c>
      <c r="Z145" s="49" t="e">
        <f t="shared" si="304"/>
        <v>#DIV/0!</v>
      </c>
      <c r="AA145" s="78">
        <f t="shared" si="306"/>
        <v>0</v>
      </c>
      <c r="AB145" s="49" t="e">
        <f t="shared" si="307"/>
        <v>#DIV/0!</v>
      </c>
    </row>
    <row r="146" spans="1:28" ht="18.75" customHeight="1" x14ac:dyDescent="0.3">
      <c r="A146" s="15" t="s">
        <v>38</v>
      </c>
      <c r="B146" s="190" t="s">
        <v>2</v>
      </c>
      <c r="C146" s="191"/>
      <c r="D146" s="19"/>
      <c r="E146" s="16"/>
      <c r="F146" s="30" t="e">
        <f t="shared" si="294"/>
        <v>#DIV/0!</v>
      </c>
      <c r="G146" s="16"/>
      <c r="H146" s="30" t="e">
        <f t="shared" si="271"/>
        <v>#DIV/0!</v>
      </c>
      <c r="I146" s="16"/>
      <c r="J146" s="30" t="e">
        <f t="shared" si="273"/>
        <v>#DIV/0!</v>
      </c>
      <c r="K146" s="16"/>
      <c r="L146" s="30" t="e">
        <f t="shared" si="275"/>
        <v>#DIV/0!</v>
      </c>
      <c r="M146" s="16"/>
      <c r="N146" s="30" t="e">
        <f t="shared" si="277"/>
        <v>#DIV/0!</v>
      </c>
      <c r="O146" s="137"/>
      <c r="P146" s="138" t="e">
        <f t="shared" si="279"/>
        <v>#DIV/0!</v>
      </c>
      <c r="Q146" s="146"/>
      <c r="R146" s="68" t="e">
        <f t="shared" si="281"/>
        <v>#DIV/0!</v>
      </c>
      <c r="S146" s="141"/>
      <c r="T146" s="145" t="e">
        <f t="shared" si="283"/>
        <v>#DIV/0!</v>
      </c>
      <c r="U146" s="175"/>
      <c r="V146" s="30" t="e">
        <f t="shared" si="285"/>
        <v>#DIV/0!</v>
      </c>
      <c r="W146" s="17"/>
      <c r="X146" s="51" t="e">
        <f t="shared" si="287"/>
        <v>#DIV/0!</v>
      </c>
      <c r="Y146" s="78">
        <f t="shared" si="305"/>
        <v>0</v>
      </c>
      <c r="Z146" s="49" t="e">
        <f t="shared" si="304"/>
        <v>#DIV/0!</v>
      </c>
      <c r="AA146" s="78">
        <f t="shared" si="306"/>
        <v>0</v>
      </c>
      <c r="AB146" s="49" t="e">
        <f t="shared" si="307"/>
        <v>#DIV/0!</v>
      </c>
    </row>
    <row r="147" spans="1:28" ht="18.75" customHeight="1" x14ac:dyDescent="0.3">
      <c r="A147" s="15" t="s">
        <v>39</v>
      </c>
      <c r="B147" s="190" t="s">
        <v>2</v>
      </c>
      <c r="C147" s="191"/>
      <c r="D147" s="19"/>
      <c r="E147" s="16"/>
      <c r="F147" s="30" t="e">
        <f t="shared" si="294"/>
        <v>#DIV/0!</v>
      </c>
      <c r="G147" s="16"/>
      <c r="H147" s="30" t="e">
        <f t="shared" si="271"/>
        <v>#DIV/0!</v>
      </c>
      <c r="I147" s="16"/>
      <c r="J147" s="30" t="e">
        <f t="shared" si="273"/>
        <v>#DIV/0!</v>
      </c>
      <c r="K147" s="16"/>
      <c r="L147" s="30" t="e">
        <f t="shared" si="275"/>
        <v>#DIV/0!</v>
      </c>
      <c r="M147" s="16"/>
      <c r="N147" s="30" t="e">
        <f t="shared" si="277"/>
        <v>#DIV/0!</v>
      </c>
      <c r="O147" s="137"/>
      <c r="P147" s="138" t="e">
        <f t="shared" si="279"/>
        <v>#DIV/0!</v>
      </c>
      <c r="Q147" s="146"/>
      <c r="R147" s="68" t="e">
        <f t="shared" si="281"/>
        <v>#DIV/0!</v>
      </c>
      <c r="S147" s="141"/>
      <c r="T147" s="145" t="e">
        <f t="shared" si="283"/>
        <v>#DIV/0!</v>
      </c>
      <c r="U147" s="175"/>
      <c r="V147" s="30" t="e">
        <f t="shared" si="285"/>
        <v>#DIV/0!</v>
      </c>
      <c r="W147" s="17"/>
      <c r="X147" s="51" t="e">
        <f t="shared" si="287"/>
        <v>#DIV/0!</v>
      </c>
      <c r="Y147" s="78">
        <f t="shared" si="305"/>
        <v>0</v>
      </c>
      <c r="Z147" s="49" t="e">
        <f t="shared" si="304"/>
        <v>#DIV/0!</v>
      </c>
      <c r="AA147" s="78">
        <f t="shared" si="306"/>
        <v>0</v>
      </c>
      <c r="AB147" s="49" t="e">
        <f t="shared" si="307"/>
        <v>#DIV/0!</v>
      </c>
    </row>
    <row r="148" spans="1:28" ht="18.75" customHeight="1" x14ac:dyDescent="0.3">
      <c r="A148" s="15" t="s">
        <v>1</v>
      </c>
      <c r="B148" s="190" t="s">
        <v>2</v>
      </c>
      <c r="C148" s="191"/>
      <c r="D148" s="19"/>
      <c r="E148" s="16"/>
      <c r="F148" s="30" t="e">
        <f t="shared" si="294"/>
        <v>#DIV/0!</v>
      </c>
      <c r="G148" s="16"/>
      <c r="H148" s="30" t="e">
        <f t="shared" si="271"/>
        <v>#DIV/0!</v>
      </c>
      <c r="I148" s="16"/>
      <c r="J148" s="30" t="e">
        <f t="shared" si="273"/>
        <v>#DIV/0!</v>
      </c>
      <c r="K148" s="16"/>
      <c r="L148" s="30" t="e">
        <f t="shared" si="275"/>
        <v>#DIV/0!</v>
      </c>
      <c r="M148" s="16"/>
      <c r="N148" s="30" t="e">
        <f t="shared" si="277"/>
        <v>#DIV/0!</v>
      </c>
      <c r="O148" s="137"/>
      <c r="P148" s="138" t="e">
        <f t="shared" si="279"/>
        <v>#DIV/0!</v>
      </c>
      <c r="Q148" s="146"/>
      <c r="R148" s="68" t="e">
        <f t="shared" si="281"/>
        <v>#DIV/0!</v>
      </c>
      <c r="S148" s="141"/>
      <c r="T148" s="145" t="e">
        <f t="shared" si="283"/>
        <v>#DIV/0!</v>
      </c>
      <c r="U148" s="175"/>
      <c r="V148" s="30" t="e">
        <f t="shared" si="285"/>
        <v>#DIV/0!</v>
      </c>
      <c r="W148" s="17"/>
      <c r="X148" s="51" t="e">
        <f t="shared" si="287"/>
        <v>#DIV/0!</v>
      </c>
      <c r="Y148" s="78">
        <f t="shared" si="305"/>
        <v>0</v>
      </c>
      <c r="Z148" s="49" t="e">
        <f t="shared" si="304"/>
        <v>#DIV/0!</v>
      </c>
      <c r="AA148" s="78">
        <f t="shared" si="306"/>
        <v>0</v>
      </c>
      <c r="AB148" s="49" t="e">
        <f t="shared" si="307"/>
        <v>#DIV/0!</v>
      </c>
    </row>
    <row r="149" spans="1:28" ht="18.75" customHeight="1" x14ac:dyDescent="0.3">
      <c r="A149" s="15" t="s">
        <v>40</v>
      </c>
      <c r="B149" s="190" t="s">
        <v>2</v>
      </c>
      <c r="C149" s="191"/>
      <c r="D149" s="19"/>
      <c r="E149" s="16"/>
      <c r="F149" s="30" t="e">
        <f t="shared" si="294"/>
        <v>#DIV/0!</v>
      </c>
      <c r="G149" s="16"/>
      <c r="H149" s="30" t="e">
        <f t="shared" si="271"/>
        <v>#DIV/0!</v>
      </c>
      <c r="I149" s="16"/>
      <c r="J149" s="30" t="e">
        <f t="shared" si="273"/>
        <v>#DIV/0!</v>
      </c>
      <c r="K149" s="16"/>
      <c r="L149" s="30" t="e">
        <f t="shared" si="275"/>
        <v>#DIV/0!</v>
      </c>
      <c r="M149" s="16"/>
      <c r="N149" s="30" t="e">
        <f t="shared" si="277"/>
        <v>#DIV/0!</v>
      </c>
      <c r="O149" s="137"/>
      <c r="P149" s="138" t="e">
        <f t="shared" si="279"/>
        <v>#DIV/0!</v>
      </c>
      <c r="Q149" s="146"/>
      <c r="R149" s="68" t="e">
        <f t="shared" si="281"/>
        <v>#DIV/0!</v>
      </c>
      <c r="S149" s="141"/>
      <c r="T149" s="145" t="e">
        <f t="shared" si="283"/>
        <v>#DIV/0!</v>
      </c>
      <c r="U149" s="175"/>
      <c r="V149" s="30" t="e">
        <f t="shared" si="285"/>
        <v>#DIV/0!</v>
      </c>
      <c r="W149" s="17"/>
      <c r="X149" s="51" t="e">
        <f t="shared" si="287"/>
        <v>#DIV/0!</v>
      </c>
      <c r="Y149" s="78">
        <f t="shared" si="305"/>
        <v>0</v>
      </c>
      <c r="Z149" s="49" t="e">
        <f t="shared" si="304"/>
        <v>#DIV/0!</v>
      </c>
      <c r="AA149" s="78">
        <f t="shared" si="306"/>
        <v>0</v>
      </c>
      <c r="AB149" s="49" t="e">
        <f t="shared" si="307"/>
        <v>#DIV/0!</v>
      </c>
    </row>
    <row r="150" spans="1:28" s="14" customFormat="1" ht="18.75" customHeight="1" x14ac:dyDescent="0.3">
      <c r="A150" s="192" t="s">
        <v>138</v>
      </c>
      <c r="B150" s="193"/>
      <c r="C150" s="194"/>
      <c r="D150" s="20">
        <f t="shared" ref="D150" si="308">SUM(D151:D157)</f>
        <v>0</v>
      </c>
      <c r="E150" s="12">
        <f t="shared" ref="E150" si="309">SUM(E151:E157)</f>
        <v>0</v>
      </c>
      <c r="F150" s="13" t="e">
        <f t="shared" si="294"/>
        <v>#DIV/0!</v>
      </c>
      <c r="G150" s="12">
        <f t="shared" ref="G150" si="310">SUM(G151:G157)</f>
        <v>0</v>
      </c>
      <c r="H150" s="13" t="e">
        <f t="shared" si="271"/>
        <v>#DIV/0!</v>
      </c>
      <c r="I150" s="12">
        <f t="shared" ref="I150" si="311">SUM(I151:I157)</f>
        <v>0</v>
      </c>
      <c r="J150" s="13" t="e">
        <f t="shared" si="273"/>
        <v>#DIV/0!</v>
      </c>
      <c r="K150" s="12">
        <f t="shared" ref="K150" si="312">SUM(K151:K157)</f>
        <v>0</v>
      </c>
      <c r="L150" s="13" t="e">
        <f t="shared" si="275"/>
        <v>#DIV/0!</v>
      </c>
      <c r="M150" s="12">
        <f t="shared" ref="M150" si="313">SUM(M151:M157)</f>
        <v>0</v>
      </c>
      <c r="N150" s="13" t="e">
        <f t="shared" si="277"/>
        <v>#DIV/0!</v>
      </c>
      <c r="O150" s="135">
        <f t="shared" ref="O150" si="314">SUM(O151:O157)</f>
        <v>0</v>
      </c>
      <c r="P150" s="136" t="e">
        <f t="shared" si="279"/>
        <v>#DIV/0!</v>
      </c>
      <c r="Q150" s="25">
        <f t="shared" ref="Q150" si="315">SUM(Q151:Q157)</f>
        <v>0</v>
      </c>
      <c r="R150" s="26" t="e">
        <f t="shared" si="281"/>
        <v>#DIV/0!</v>
      </c>
      <c r="S150" s="143">
        <f t="shared" ref="S150" si="316">SUM(S151:S157)</f>
        <v>0</v>
      </c>
      <c r="T150" s="144" t="e">
        <f t="shared" si="283"/>
        <v>#DIV/0!</v>
      </c>
      <c r="U150" s="12">
        <f t="shared" ref="U150" si="317">SUM(U151:U157)</f>
        <v>0</v>
      </c>
      <c r="V150" s="13" t="e">
        <f t="shared" si="285"/>
        <v>#DIV/0!</v>
      </c>
      <c r="W150" s="27">
        <f t="shared" ref="W150" si="318">SUM(W151:W157)</f>
        <v>0</v>
      </c>
      <c r="X150" s="28" t="e">
        <f t="shared" si="287"/>
        <v>#DIV/0!</v>
      </c>
      <c r="Y150" s="77">
        <f>SUM(Y151:Y157)</f>
        <v>0</v>
      </c>
      <c r="Z150" s="48" t="e">
        <f>Y150/$D150</f>
        <v>#DIV/0!</v>
      </c>
      <c r="AA150" s="77">
        <f>SUM(AA151:AA157)</f>
        <v>0</v>
      </c>
      <c r="AB150" s="79" t="e">
        <f>AA150/$Y150</f>
        <v>#DIV/0!</v>
      </c>
    </row>
    <row r="151" spans="1:28" ht="18.75" customHeight="1" x14ac:dyDescent="0.3">
      <c r="A151" s="15" t="s">
        <v>24</v>
      </c>
      <c r="B151" s="190" t="s">
        <v>110</v>
      </c>
      <c r="C151" s="191"/>
      <c r="D151" s="19"/>
      <c r="E151" s="16"/>
      <c r="F151" s="30" t="e">
        <f t="shared" si="294"/>
        <v>#DIV/0!</v>
      </c>
      <c r="G151" s="16"/>
      <c r="H151" s="30" t="e">
        <f t="shared" si="271"/>
        <v>#DIV/0!</v>
      </c>
      <c r="I151" s="16"/>
      <c r="J151" s="30" t="e">
        <f t="shared" si="273"/>
        <v>#DIV/0!</v>
      </c>
      <c r="K151" s="16"/>
      <c r="L151" s="30" t="e">
        <f t="shared" si="275"/>
        <v>#DIV/0!</v>
      </c>
      <c r="M151" s="16"/>
      <c r="N151" s="30" t="e">
        <f t="shared" si="277"/>
        <v>#DIV/0!</v>
      </c>
      <c r="O151" s="137"/>
      <c r="P151" s="138" t="e">
        <f t="shared" si="279"/>
        <v>#DIV/0!</v>
      </c>
      <c r="Q151" s="17"/>
      <c r="R151" s="68" t="e">
        <f t="shared" si="281"/>
        <v>#DIV/0!</v>
      </c>
      <c r="S151" s="141"/>
      <c r="T151" s="145" t="e">
        <f t="shared" si="283"/>
        <v>#DIV/0!</v>
      </c>
      <c r="U151" s="175"/>
      <c r="V151" s="30" t="e">
        <f t="shared" si="285"/>
        <v>#DIV/0!</v>
      </c>
      <c r="W151" s="17"/>
      <c r="X151" s="51" t="e">
        <f t="shared" si="287"/>
        <v>#DIV/0!</v>
      </c>
      <c r="Y151" s="78">
        <f>E151+G151+I151+K151+M151+O151+Q151+S151+U151+W151</f>
        <v>0</v>
      </c>
      <c r="Z151" s="49" t="e">
        <f t="shared" ref="Z151:Z157" si="319">Y151/$D151</f>
        <v>#DIV/0!</v>
      </c>
      <c r="AA151" s="78">
        <f>E151+G151+I151+K151+M151+O151+Q151+S151+U151</f>
        <v>0</v>
      </c>
      <c r="AB151" s="49" t="e">
        <f>AA151/$Y151</f>
        <v>#DIV/0!</v>
      </c>
    </row>
    <row r="152" spans="1:28" ht="18.75" customHeight="1" x14ac:dyDescent="0.3">
      <c r="A152" s="15"/>
      <c r="B152" s="190" t="s">
        <v>49</v>
      </c>
      <c r="C152" s="191"/>
      <c r="D152" s="19"/>
      <c r="E152" s="16"/>
      <c r="F152" s="30" t="e">
        <f t="shared" si="294"/>
        <v>#DIV/0!</v>
      </c>
      <c r="G152" s="16"/>
      <c r="H152" s="30" t="e">
        <f t="shared" si="271"/>
        <v>#DIV/0!</v>
      </c>
      <c r="I152" s="16"/>
      <c r="J152" s="30" t="e">
        <f t="shared" si="273"/>
        <v>#DIV/0!</v>
      </c>
      <c r="K152" s="16"/>
      <c r="L152" s="30" t="e">
        <f t="shared" si="275"/>
        <v>#DIV/0!</v>
      </c>
      <c r="M152" s="16"/>
      <c r="N152" s="30" t="e">
        <f t="shared" si="277"/>
        <v>#DIV/0!</v>
      </c>
      <c r="O152" s="137"/>
      <c r="P152" s="138" t="e">
        <f t="shared" si="279"/>
        <v>#DIV/0!</v>
      </c>
      <c r="Q152" s="17"/>
      <c r="R152" s="68" t="e">
        <f t="shared" si="281"/>
        <v>#DIV/0!</v>
      </c>
      <c r="S152" s="141"/>
      <c r="T152" s="145" t="e">
        <f t="shared" si="283"/>
        <v>#DIV/0!</v>
      </c>
      <c r="U152" s="175"/>
      <c r="V152" s="30" t="e">
        <f t="shared" si="285"/>
        <v>#DIV/0!</v>
      </c>
      <c r="W152" s="17"/>
      <c r="X152" s="51" t="e">
        <f t="shared" si="287"/>
        <v>#DIV/0!</v>
      </c>
      <c r="Y152" s="78">
        <f t="shared" ref="Y152:Y157" si="320">E152+G152+I152+K152+M152+O152+Q152+S152+U152+W152</f>
        <v>0</v>
      </c>
      <c r="Z152" s="49" t="e">
        <f t="shared" si="319"/>
        <v>#DIV/0!</v>
      </c>
      <c r="AA152" s="78">
        <f t="shared" ref="AA152:AA157" si="321">E152+G152+I152+K152+M152+O152+Q152+S152+U152</f>
        <v>0</v>
      </c>
      <c r="AB152" s="49" t="e">
        <f t="shared" ref="AB152:AB157" si="322">AA152/$Y152</f>
        <v>#DIV/0!</v>
      </c>
    </row>
    <row r="153" spans="1:28" ht="18.75" customHeight="1" x14ac:dyDescent="0.3">
      <c r="A153" s="15" t="s">
        <v>37</v>
      </c>
      <c r="B153" s="190" t="s">
        <v>2</v>
      </c>
      <c r="C153" s="191"/>
      <c r="D153" s="19"/>
      <c r="E153" s="16"/>
      <c r="F153" s="30" t="e">
        <f t="shared" si="294"/>
        <v>#DIV/0!</v>
      </c>
      <c r="G153" s="16"/>
      <c r="H153" s="30" t="e">
        <f t="shared" si="271"/>
        <v>#DIV/0!</v>
      </c>
      <c r="I153" s="16"/>
      <c r="J153" s="30" t="e">
        <f t="shared" si="273"/>
        <v>#DIV/0!</v>
      </c>
      <c r="K153" s="16"/>
      <c r="L153" s="30" t="e">
        <f t="shared" si="275"/>
        <v>#DIV/0!</v>
      </c>
      <c r="M153" s="16"/>
      <c r="N153" s="30" t="e">
        <f t="shared" si="277"/>
        <v>#DIV/0!</v>
      </c>
      <c r="O153" s="137"/>
      <c r="P153" s="138" t="e">
        <f t="shared" si="279"/>
        <v>#DIV/0!</v>
      </c>
      <c r="Q153" s="17"/>
      <c r="R153" s="68" t="e">
        <f t="shared" si="281"/>
        <v>#DIV/0!</v>
      </c>
      <c r="S153" s="141"/>
      <c r="T153" s="145" t="e">
        <f t="shared" si="283"/>
        <v>#DIV/0!</v>
      </c>
      <c r="U153" s="175"/>
      <c r="V153" s="30" t="e">
        <f t="shared" si="285"/>
        <v>#DIV/0!</v>
      </c>
      <c r="W153" s="17"/>
      <c r="X153" s="51" t="e">
        <f t="shared" si="287"/>
        <v>#DIV/0!</v>
      </c>
      <c r="Y153" s="78">
        <f t="shared" si="320"/>
        <v>0</v>
      </c>
      <c r="Z153" s="49" t="e">
        <f t="shared" si="319"/>
        <v>#DIV/0!</v>
      </c>
      <c r="AA153" s="78">
        <f t="shared" si="321"/>
        <v>0</v>
      </c>
      <c r="AB153" s="49" t="e">
        <f t="shared" si="322"/>
        <v>#DIV/0!</v>
      </c>
    </row>
    <row r="154" spans="1:28" ht="18.75" customHeight="1" x14ac:dyDescent="0.3">
      <c r="A154" s="15" t="s">
        <v>38</v>
      </c>
      <c r="B154" s="190" t="s">
        <v>2</v>
      </c>
      <c r="C154" s="191"/>
      <c r="D154" s="19"/>
      <c r="E154" s="16"/>
      <c r="F154" s="30" t="e">
        <f t="shared" si="294"/>
        <v>#DIV/0!</v>
      </c>
      <c r="G154" s="16"/>
      <c r="H154" s="30" t="e">
        <f t="shared" si="271"/>
        <v>#DIV/0!</v>
      </c>
      <c r="I154" s="16"/>
      <c r="J154" s="30" t="e">
        <f t="shared" si="273"/>
        <v>#DIV/0!</v>
      </c>
      <c r="K154" s="16"/>
      <c r="L154" s="30" t="e">
        <f t="shared" si="275"/>
        <v>#DIV/0!</v>
      </c>
      <c r="M154" s="16"/>
      <c r="N154" s="30" t="e">
        <f t="shared" si="277"/>
        <v>#DIV/0!</v>
      </c>
      <c r="O154" s="137"/>
      <c r="P154" s="138" t="e">
        <f t="shared" si="279"/>
        <v>#DIV/0!</v>
      </c>
      <c r="Q154" s="17"/>
      <c r="R154" s="68" t="e">
        <f t="shared" si="281"/>
        <v>#DIV/0!</v>
      </c>
      <c r="S154" s="141"/>
      <c r="T154" s="145" t="e">
        <f t="shared" si="283"/>
        <v>#DIV/0!</v>
      </c>
      <c r="U154" s="175"/>
      <c r="V154" s="30" t="e">
        <f t="shared" si="285"/>
        <v>#DIV/0!</v>
      </c>
      <c r="W154" s="17"/>
      <c r="X154" s="51" t="e">
        <f t="shared" si="287"/>
        <v>#DIV/0!</v>
      </c>
      <c r="Y154" s="78">
        <f t="shared" si="320"/>
        <v>0</v>
      </c>
      <c r="Z154" s="49" t="e">
        <f t="shared" si="319"/>
        <v>#DIV/0!</v>
      </c>
      <c r="AA154" s="78">
        <f t="shared" si="321"/>
        <v>0</v>
      </c>
      <c r="AB154" s="49" t="e">
        <f t="shared" si="322"/>
        <v>#DIV/0!</v>
      </c>
    </row>
    <row r="155" spans="1:28" ht="18.75" customHeight="1" x14ac:dyDescent="0.3">
      <c r="A155" s="15" t="s">
        <v>39</v>
      </c>
      <c r="B155" s="190" t="s">
        <v>2</v>
      </c>
      <c r="C155" s="191"/>
      <c r="D155" s="19"/>
      <c r="E155" s="16"/>
      <c r="F155" s="30" t="e">
        <f t="shared" si="294"/>
        <v>#DIV/0!</v>
      </c>
      <c r="G155" s="16"/>
      <c r="H155" s="30" t="e">
        <f t="shared" si="271"/>
        <v>#DIV/0!</v>
      </c>
      <c r="I155" s="16"/>
      <c r="J155" s="30" t="e">
        <f t="shared" si="273"/>
        <v>#DIV/0!</v>
      </c>
      <c r="K155" s="16"/>
      <c r="L155" s="30" t="e">
        <f t="shared" si="275"/>
        <v>#DIV/0!</v>
      </c>
      <c r="M155" s="16"/>
      <c r="N155" s="30" t="e">
        <f t="shared" si="277"/>
        <v>#DIV/0!</v>
      </c>
      <c r="O155" s="137"/>
      <c r="P155" s="138" t="e">
        <f t="shared" si="279"/>
        <v>#DIV/0!</v>
      </c>
      <c r="Q155" s="17"/>
      <c r="R155" s="68" t="e">
        <f t="shared" si="281"/>
        <v>#DIV/0!</v>
      </c>
      <c r="S155" s="141"/>
      <c r="T155" s="145" t="e">
        <f t="shared" si="283"/>
        <v>#DIV/0!</v>
      </c>
      <c r="U155" s="175"/>
      <c r="V155" s="30" t="e">
        <f t="shared" si="285"/>
        <v>#DIV/0!</v>
      </c>
      <c r="W155" s="17"/>
      <c r="X155" s="51" t="e">
        <f t="shared" si="287"/>
        <v>#DIV/0!</v>
      </c>
      <c r="Y155" s="78">
        <f t="shared" si="320"/>
        <v>0</v>
      </c>
      <c r="Z155" s="49" t="e">
        <f t="shared" si="319"/>
        <v>#DIV/0!</v>
      </c>
      <c r="AA155" s="78">
        <f t="shared" si="321"/>
        <v>0</v>
      </c>
      <c r="AB155" s="49" t="e">
        <f t="shared" si="322"/>
        <v>#DIV/0!</v>
      </c>
    </row>
    <row r="156" spans="1:28" ht="18.75" customHeight="1" x14ac:dyDescent="0.3">
      <c r="A156" s="15" t="s">
        <v>1</v>
      </c>
      <c r="B156" s="190" t="s">
        <v>2</v>
      </c>
      <c r="C156" s="191"/>
      <c r="D156" s="19"/>
      <c r="E156" s="16"/>
      <c r="F156" s="30" t="e">
        <f t="shared" si="294"/>
        <v>#DIV/0!</v>
      </c>
      <c r="G156" s="16"/>
      <c r="H156" s="30" t="e">
        <f t="shared" si="271"/>
        <v>#DIV/0!</v>
      </c>
      <c r="I156" s="16"/>
      <c r="J156" s="30" t="e">
        <f t="shared" si="273"/>
        <v>#DIV/0!</v>
      </c>
      <c r="K156" s="16"/>
      <c r="L156" s="30" t="e">
        <f t="shared" si="275"/>
        <v>#DIV/0!</v>
      </c>
      <c r="M156" s="16"/>
      <c r="N156" s="30" t="e">
        <f t="shared" si="277"/>
        <v>#DIV/0!</v>
      </c>
      <c r="O156" s="137"/>
      <c r="P156" s="138" t="e">
        <f t="shared" si="279"/>
        <v>#DIV/0!</v>
      </c>
      <c r="Q156" s="17"/>
      <c r="R156" s="68" t="e">
        <f t="shared" si="281"/>
        <v>#DIV/0!</v>
      </c>
      <c r="S156" s="141"/>
      <c r="T156" s="145" t="e">
        <f t="shared" si="283"/>
        <v>#DIV/0!</v>
      </c>
      <c r="U156" s="175"/>
      <c r="V156" s="30" t="e">
        <f t="shared" si="285"/>
        <v>#DIV/0!</v>
      </c>
      <c r="W156" s="17"/>
      <c r="X156" s="51" t="e">
        <f t="shared" si="287"/>
        <v>#DIV/0!</v>
      </c>
      <c r="Y156" s="78">
        <f t="shared" si="320"/>
        <v>0</v>
      </c>
      <c r="Z156" s="49" t="e">
        <f t="shared" si="319"/>
        <v>#DIV/0!</v>
      </c>
      <c r="AA156" s="78">
        <f t="shared" si="321"/>
        <v>0</v>
      </c>
      <c r="AB156" s="49" t="e">
        <f t="shared" si="322"/>
        <v>#DIV/0!</v>
      </c>
    </row>
    <row r="157" spans="1:28" ht="18.75" customHeight="1" x14ac:dyDescent="0.3">
      <c r="A157" s="15" t="s">
        <v>40</v>
      </c>
      <c r="B157" s="190" t="s">
        <v>2</v>
      </c>
      <c r="C157" s="191"/>
      <c r="D157" s="19"/>
      <c r="E157" s="16"/>
      <c r="F157" s="30" t="e">
        <f t="shared" si="294"/>
        <v>#DIV/0!</v>
      </c>
      <c r="G157" s="16"/>
      <c r="H157" s="30" t="e">
        <f t="shared" si="271"/>
        <v>#DIV/0!</v>
      </c>
      <c r="I157" s="16"/>
      <c r="J157" s="30" t="e">
        <f t="shared" si="273"/>
        <v>#DIV/0!</v>
      </c>
      <c r="K157" s="16"/>
      <c r="L157" s="30" t="e">
        <f t="shared" si="275"/>
        <v>#DIV/0!</v>
      </c>
      <c r="M157" s="16"/>
      <c r="N157" s="30" t="e">
        <f t="shared" si="277"/>
        <v>#DIV/0!</v>
      </c>
      <c r="O157" s="137"/>
      <c r="P157" s="138" t="e">
        <f t="shared" si="279"/>
        <v>#DIV/0!</v>
      </c>
      <c r="Q157" s="17"/>
      <c r="R157" s="68" t="e">
        <f t="shared" si="281"/>
        <v>#DIV/0!</v>
      </c>
      <c r="S157" s="141"/>
      <c r="T157" s="145" t="e">
        <f t="shared" si="283"/>
        <v>#DIV/0!</v>
      </c>
      <c r="U157" s="175"/>
      <c r="V157" s="30" t="e">
        <f t="shared" si="285"/>
        <v>#DIV/0!</v>
      </c>
      <c r="W157" s="17"/>
      <c r="X157" s="51" t="e">
        <f t="shared" si="287"/>
        <v>#DIV/0!</v>
      </c>
      <c r="Y157" s="78">
        <f t="shared" si="320"/>
        <v>0</v>
      </c>
      <c r="Z157" s="49" t="e">
        <f t="shared" si="319"/>
        <v>#DIV/0!</v>
      </c>
      <c r="AA157" s="78">
        <f t="shared" si="321"/>
        <v>0</v>
      </c>
      <c r="AB157" s="49" t="e">
        <f t="shared" si="322"/>
        <v>#DIV/0!</v>
      </c>
    </row>
    <row r="158" spans="1:28" s="14" customFormat="1" ht="18.75" customHeight="1" x14ac:dyDescent="0.3">
      <c r="A158" s="192" t="s">
        <v>139</v>
      </c>
      <c r="B158" s="193"/>
      <c r="C158" s="194"/>
      <c r="D158" s="20">
        <f t="shared" ref="D158" si="323">SUM(D159:D165)</f>
        <v>0</v>
      </c>
      <c r="E158" s="12">
        <f t="shared" ref="E158" si="324">SUM(E159:E165)</f>
        <v>0</v>
      </c>
      <c r="F158" s="13" t="e">
        <f t="shared" si="294"/>
        <v>#DIV/0!</v>
      </c>
      <c r="G158" s="12">
        <f t="shared" ref="G158" si="325">SUM(G159:G165)</f>
        <v>0</v>
      </c>
      <c r="H158" s="13" t="e">
        <f t="shared" si="271"/>
        <v>#DIV/0!</v>
      </c>
      <c r="I158" s="12">
        <f t="shared" ref="I158" si="326">SUM(I159:I165)</f>
        <v>0</v>
      </c>
      <c r="J158" s="13" t="e">
        <f t="shared" si="273"/>
        <v>#DIV/0!</v>
      </c>
      <c r="K158" s="12">
        <f t="shared" ref="K158" si="327">SUM(K159:K165)</f>
        <v>0</v>
      </c>
      <c r="L158" s="13" t="e">
        <f t="shared" si="275"/>
        <v>#DIV/0!</v>
      </c>
      <c r="M158" s="12">
        <f t="shared" ref="M158" si="328">SUM(M159:M165)</f>
        <v>0</v>
      </c>
      <c r="N158" s="13" t="e">
        <f t="shared" si="277"/>
        <v>#DIV/0!</v>
      </c>
      <c r="O158" s="135">
        <f t="shared" ref="O158" si="329">SUM(O159:O165)</f>
        <v>0</v>
      </c>
      <c r="P158" s="136" t="e">
        <f t="shared" si="279"/>
        <v>#DIV/0!</v>
      </c>
      <c r="Q158" s="139">
        <f t="shared" ref="Q158" si="330">SUM(Q159:Q165)</f>
        <v>0</v>
      </c>
      <c r="R158" s="140" t="e">
        <f t="shared" si="281"/>
        <v>#DIV/0!</v>
      </c>
      <c r="S158" s="143">
        <f t="shared" ref="S158" si="331">SUM(S159:S165)</f>
        <v>0</v>
      </c>
      <c r="T158" s="144" t="e">
        <f t="shared" si="283"/>
        <v>#DIV/0!</v>
      </c>
      <c r="U158" s="12">
        <f t="shared" ref="U158" si="332">SUM(U159:U165)</f>
        <v>0</v>
      </c>
      <c r="V158" s="13" t="e">
        <f t="shared" si="285"/>
        <v>#DIV/0!</v>
      </c>
      <c r="W158" s="27">
        <f t="shared" ref="W158" si="333">SUM(W159:W165)</f>
        <v>0</v>
      </c>
      <c r="X158" s="28" t="e">
        <f t="shared" si="287"/>
        <v>#DIV/0!</v>
      </c>
      <c r="Y158" s="77">
        <f>SUM(Y159:Y165)</f>
        <v>0</v>
      </c>
      <c r="Z158" s="48" t="e">
        <f>Y158/$D158</f>
        <v>#DIV/0!</v>
      </c>
      <c r="AA158" s="77">
        <f>SUM(AA159:AA165)</f>
        <v>0</v>
      </c>
      <c r="AB158" s="79" t="e">
        <f>AA158/$Y158</f>
        <v>#DIV/0!</v>
      </c>
    </row>
    <row r="159" spans="1:28" ht="18.75" customHeight="1" x14ac:dyDescent="0.3">
      <c r="A159" s="15" t="s">
        <v>24</v>
      </c>
      <c r="B159" s="190" t="s">
        <v>110</v>
      </c>
      <c r="C159" s="191"/>
      <c r="D159" s="19"/>
      <c r="E159" s="16"/>
      <c r="F159" s="30" t="e">
        <f t="shared" si="294"/>
        <v>#DIV/0!</v>
      </c>
      <c r="G159" s="16"/>
      <c r="H159" s="30" t="e">
        <f t="shared" si="271"/>
        <v>#DIV/0!</v>
      </c>
      <c r="I159" s="16"/>
      <c r="J159" s="30" t="e">
        <f t="shared" si="273"/>
        <v>#DIV/0!</v>
      </c>
      <c r="K159" s="16"/>
      <c r="L159" s="30" t="e">
        <f t="shared" si="275"/>
        <v>#DIV/0!</v>
      </c>
      <c r="M159" s="16"/>
      <c r="N159" s="30" t="e">
        <f t="shared" si="277"/>
        <v>#DIV/0!</v>
      </c>
      <c r="O159" s="137"/>
      <c r="P159" s="138" t="e">
        <f t="shared" si="279"/>
        <v>#DIV/0!</v>
      </c>
      <c r="Q159" s="141"/>
      <c r="R159" s="142" t="e">
        <f t="shared" si="281"/>
        <v>#DIV/0!</v>
      </c>
      <c r="S159" s="141"/>
      <c r="T159" s="145" t="e">
        <f t="shared" si="283"/>
        <v>#DIV/0!</v>
      </c>
      <c r="U159" s="175"/>
      <c r="V159" s="30" t="e">
        <f t="shared" si="285"/>
        <v>#DIV/0!</v>
      </c>
      <c r="W159" s="17"/>
      <c r="X159" s="51" t="e">
        <f t="shared" si="287"/>
        <v>#DIV/0!</v>
      </c>
      <c r="Y159" s="78">
        <f>E159+G159+I159+K159+M159+O159+Q159+S159+U159+W159</f>
        <v>0</v>
      </c>
      <c r="Z159" s="49" t="e">
        <f t="shared" ref="Z159:Z165" si="334">Y159/$D159</f>
        <v>#DIV/0!</v>
      </c>
      <c r="AA159" s="78">
        <f>E159+G159+I159+K159+M159+O159+Q159+S159+U159</f>
        <v>0</v>
      </c>
      <c r="AB159" s="49" t="e">
        <f>AA159/$Y159</f>
        <v>#DIV/0!</v>
      </c>
    </row>
    <row r="160" spans="1:28" ht="18.75" customHeight="1" x14ac:dyDescent="0.3">
      <c r="A160" s="15"/>
      <c r="B160" s="190" t="s">
        <v>49</v>
      </c>
      <c r="C160" s="191"/>
      <c r="D160" s="19"/>
      <c r="E160" s="16"/>
      <c r="F160" s="30" t="e">
        <f t="shared" si="294"/>
        <v>#DIV/0!</v>
      </c>
      <c r="G160" s="16"/>
      <c r="H160" s="30" t="e">
        <f t="shared" si="271"/>
        <v>#DIV/0!</v>
      </c>
      <c r="I160" s="16"/>
      <c r="J160" s="30" t="e">
        <f t="shared" si="273"/>
        <v>#DIV/0!</v>
      </c>
      <c r="K160" s="16"/>
      <c r="L160" s="30" t="e">
        <f t="shared" si="275"/>
        <v>#DIV/0!</v>
      </c>
      <c r="M160" s="16"/>
      <c r="N160" s="30" t="e">
        <f t="shared" si="277"/>
        <v>#DIV/0!</v>
      </c>
      <c r="O160" s="137"/>
      <c r="P160" s="138" t="e">
        <f t="shared" si="279"/>
        <v>#DIV/0!</v>
      </c>
      <c r="Q160" s="141"/>
      <c r="R160" s="142" t="e">
        <f t="shared" si="281"/>
        <v>#DIV/0!</v>
      </c>
      <c r="S160" s="141"/>
      <c r="T160" s="145" t="e">
        <f t="shared" si="283"/>
        <v>#DIV/0!</v>
      </c>
      <c r="U160" s="175"/>
      <c r="V160" s="30" t="e">
        <f t="shared" si="285"/>
        <v>#DIV/0!</v>
      </c>
      <c r="W160" s="17"/>
      <c r="X160" s="51" t="e">
        <f t="shared" si="287"/>
        <v>#DIV/0!</v>
      </c>
      <c r="Y160" s="78">
        <f t="shared" ref="Y160:Y165" si="335">E160+G160+I160+K160+M160+O160+Q160+S160+U160+W160</f>
        <v>0</v>
      </c>
      <c r="Z160" s="49" t="e">
        <f t="shared" si="334"/>
        <v>#DIV/0!</v>
      </c>
      <c r="AA160" s="78">
        <f t="shared" ref="AA160:AA165" si="336">E160+G160+I160+K160+M160+O160+Q160+S160+U160</f>
        <v>0</v>
      </c>
      <c r="AB160" s="49" t="e">
        <f t="shared" ref="AB160:AB165" si="337">AA160/$Y160</f>
        <v>#DIV/0!</v>
      </c>
    </row>
    <row r="161" spans="1:28" ht="18.75" customHeight="1" x14ac:dyDescent="0.3">
      <c r="A161" s="15" t="s">
        <v>37</v>
      </c>
      <c r="B161" s="190" t="s">
        <v>2</v>
      </c>
      <c r="C161" s="191"/>
      <c r="D161" s="19"/>
      <c r="E161" s="16"/>
      <c r="F161" s="30" t="e">
        <f t="shared" si="294"/>
        <v>#DIV/0!</v>
      </c>
      <c r="G161" s="16"/>
      <c r="H161" s="30" t="e">
        <f t="shared" si="271"/>
        <v>#DIV/0!</v>
      </c>
      <c r="I161" s="16"/>
      <c r="J161" s="30" t="e">
        <f t="shared" si="273"/>
        <v>#DIV/0!</v>
      </c>
      <c r="K161" s="16"/>
      <c r="L161" s="30" t="e">
        <f t="shared" si="275"/>
        <v>#DIV/0!</v>
      </c>
      <c r="M161" s="16"/>
      <c r="N161" s="30" t="e">
        <f t="shared" si="277"/>
        <v>#DIV/0!</v>
      </c>
      <c r="O161" s="137"/>
      <c r="P161" s="138" t="e">
        <f t="shared" si="279"/>
        <v>#DIV/0!</v>
      </c>
      <c r="Q161" s="141"/>
      <c r="R161" s="142" t="e">
        <f t="shared" si="281"/>
        <v>#DIV/0!</v>
      </c>
      <c r="S161" s="141"/>
      <c r="T161" s="145" t="e">
        <f t="shared" si="283"/>
        <v>#DIV/0!</v>
      </c>
      <c r="U161" s="175"/>
      <c r="V161" s="30" t="e">
        <f t="shared" si="285"/>
        <v>#DIV/0!</v>
      </c>
      <c r="W161" s="17"/>
      <c r="X161" s="51" t="e">
        <f t="shared" si="287"/>
        <v>#DIV/0!</v>
      </c>
      <c r="Y161" s="78">
        <f t="shared" si="335"/>
        <v>0</v>
      </c>
      <c r="Z161" s="49" t="e">
        <f t="shared" si="334"/>
        <v>#DIV/0!</v>
      </c>
      <c r="AA161" s="78">
        <f t="shared" si="336"/>
        <v>0</v>
      </c>
      <c r="AB161" s="49" t="e">
        <f t="shared" si="337"/>
        <v>#DIV/0!</v>
      </c>
    </row>
    <row r="162" spans="1:28" ht="18.75" customHeight="1" x14ac:dyDescent="0.3">
      <c r="A162" s="15" t="s">
        <v>38</v>
      </c>
      <c r="B162" s="190" t="s">
        <v>2</v>
      </c>
      <c r="C162" s="191"/>
      <c r="D162" s="19"/>
      <c r="E162" s="16"/>
      <c r="F162" s="30" t="e">
        <f t="shared" si="294"/>
        <v>#DIV/0!</v>
      </c>
      <c r="G162" s="16"/>
      <c r="H162" s="30" t="e">
        <f t="shared" si="271"/>
        <v>#DIV/0!</v>
      </c>
      <c r="I162" s="16"/>
      <c r="J162" s="30" t="e">
        <f t="shared" si="273"/>
        <v>#DIV/0!</v>
      </c>
      <c r="K162" s="16"/>
      <c r="L162" s="30" t="e">
        <f t="shared" si="275"/>
        <v>#DIV/0!</v>
      </c>
      <c r="M162" s="16"/>
      <c r="N162" s="30" t="e">
        <f t="shared" si="277"/>
        <v>#DIV/0!</v>
      </c>
      <c r="O162" s="137"/>
      <c r="P162" s="138" t="e">
        <f t="shared" si="279"/>
        <v>#DIV/0!</v>
      </c>
      <c r="Q162" s="141"/>
      <c r="R162" s="142" t="e">
        <f t="shared" si="281"/>
        <v>#DIV/0!</v>
      </c>
      <c r="S162" s="141"/>
      <c r="T162" s="145" t="e">
        <f t="shared" si="283"/>
        <v>#DIV/0!</v>
      </c>
      <c r="U162" s="175"/>
      <c r="V162" s="30" t="e">
        <f t="shared" si="285"/>
        <v>#DIV/0!</v>
      </c>
      <c r="W162" s="17"/>
      <c r="X162" s="51" t="e">
        <f t="shared" si="287"/>
        <v>#DIV/0!</v>
      </c>
      <c r="Y162" s="78">
        <f t="shared" si="335"/>
        <v>0</v>
      </c>
      <c r="Z162" s="49" t="e">
        <f t="shared" si="334"/>
        <v>#DIV/0!</v>
      </c>
      <c r="AA162" s="78">
        <f t="shared" si="336"/>
        <v>0</v>
      </c>
      <c r="AB162" s="49" t="e">
        <f t="shared" si="337"/>
        <v>#DIV/0!</v>
      </c>
    </row>
    <row r="163" spans="1:28" ht="18.75" customHeight="1" x14ac:dyDescent="0.3">
      <c r="A163" s="15" t="s">
        <v>39</v>
      </c>
      <c r="B163" s="190" t="s">
        <v>2</v>
      </c>
      <c r="C163" s="191"/>
      <c r="D163" s="19"/>
      <c r="E163" s="16"/>
      <c r="F163" s="30" t="e">
        <f t="shared" si="294"/>
        <v>#DIV/0!</v>
      </c>
      <c r="G163" s="16"/>
      <c r="H163" s="30" t="e">
        <f t="shared" si="271"/>
        <v>#DIV/0!</v>
      </c>
      <c r="I163" s="16"/>
      <c r="J163" s="30" t="e">
        <f t="shared" si="273"/>
        <v>#DIV/0!</v>
      </c>
      <c r="K163" s="16"/>
      <c r="L163" s="30" t="e">
        <f t="shared" si="275"/>
        <v>#DIV/0!</v>
      </c>
      <c r="M163" s="16"/>
      <c r="N163" s="30" t="e">
        <f t="shared" si="277"/>
        <v>#DIV/0!</v>
      </c>
      <c r="O163" s="137"/>
      <c r="P163" s="138" t="e">
        <f t="shared" si="279"/>
        <v>#DIV/0!</v>
      </c>
      <c r="Q163" s="141"/>
      <c r="R163" s="142" t="e">
        <f t="shared" si="281"/>
        <v>#DIV/0!</v>
      </c>
      <c r="S163" s="141"/>
      <c r="T163" s="145" t="e">
        <f t="shared" si="283"/>
        <v>#DIV/0!</v>
      </c>
      <c r="U163" s="175"/>
      <c r="V163" s="30" t="e">
        <f t="shared" si="285"/>
        <v>#DIV/0!</v>
      </c>
      <c r="W163" s="17"/>
      <c r="X163" s="51" t="e">
        <f t="shared" si="287"/>
        <v>#DIV/0!</v>
      </c>
      <c r="Y163" s="78">
        <f t="shared" si="335"/>
        <v>0</v>
      </c>
      <c r="Z163" s="49" t="e">
        <f t="shared" si="334"/>
        <v>#DIV/0!</v>
      </c>
      <c r="AA163" s="78">
        <f t="shared" si="336"/>
        <v>0</v>
      </c>
      <c r="AB163" s="49" t="e">
        <f t="shared" si="337"/>
        <v>#DIV/0!</v>
      </c>
    </row>
    <row r="164" spans="1:28" ht="18.75" customHeight="1" x14ac:dyDescent="0.3">
      <c r="A164" s="15" t="s">
        <v>1</v>
      </c>
      <c r="B164" s="190" t="s">
        <v>2</v>
      </c>
      <c r="C164" s="191"/>
      <c r="D164" s="19"/>
      <c r="E164" s="16"/>
      <c r="F164" s="30" t="e">
        <f t="shared" si="294"/>
        <v>#DIV/0!</v>
      </c>
      <c r="G164" s="16"/>
      <c r="H164" s="30" t="e">
        <f t="shared" si="271"/>
        <v>#DIV/0!</v>
      </c>
      <c r="I164" s="16"/>
      <c r="J164" s="30" t="e">
        <f t="shared" si="273"/>
        <v>#DIV/0!</v>
      </c>
      <c r="K164" s="16"/>
      <c r="L164" s="30" t="e">
        <f t="shared" si="275"/>
        <v>#DIV/0!</v>
      </c>
      <c r="M164" s="16"/>
      <c r="N164" s="30" t="e">
        <f t="shared" si="277"/>
        <v>#DIV/0!</v>
      </c>
      <c r="O164" s="137"/>
      <c r="P164" s="138" t="e">
        <f t="shared" si="279"/>
        <v>#DIV/0!</v>
      </c>
      <c r="Q164" s="141"/>
      <c r="R164" s="142" t="e">
        <f t="shared" si="281"/>
        <v>#DIV/0!</v>
      </c>
      <c r="S164" s="141"/>
      <c r="T164" s="145" t="e">
        <f t="shared" si="283"/>
        <v>#DIV/0!</v>
      </c>
      <c r="U164" s="175"/>
      <c r="V164" s="30" t="e">
        <f t="shared" si="285"/>
        <v>#DIV/0!</v>
      </c>
      <c r="W164" s="17"/>
      <c r="X164" s="51" t="e">
        <f t="shared" si="287"/>
        <v>#DIV/0!</v>
      </c>
      <c r="Y164" s="78">
        <f t="shared" si="335"/>
        <v>0</v>
      </c>
      <c r="Z164" s="49" t="e">
        <f t="shared" si="334"/>
        <v>#DIV/0!</v>
      </c>
      <c r="AA164" s="78">
        <f t="shared" si="336"/>
        <v>0</v>
      </c>
      <c r="AB164" s="49" t="e">
        <f t="shared" si="337"/>
        <v>#DIV/0!</v>
      </c>
    </row>
    <row r="165" spans="1:28" ht="18.75" customHeight="1" x14ac:dyDescent="0.3">
      <c r="A165" s="15" t="s">
        <v>40</v>
      </c>
      <c r="B165" s="190" t="s">
        <v>2</v>
      </c>
      <c r="C165" s="191"/>
      <c r="D165" s="19"/>
      <c r="E165" s="16"/>
      <c r="F165" s="30" t="e">
        <f t="shared" si="294"/>
        <v>#DIV/0!</v>
      </c>
      <c r="G165" s="16"/>
      <c r="H165" s="30" t="e">
        <f t="shared" si="271"/>
        <v>#DIV/0!</v>
      </c>
      <c r="I165" s="16"/>
      <c r="J165" s="30" t="e">
        <f t="shared" si="273"/>
        <v>#DIV/0!</v>
      </c>
      <c r="K165" s="16"/>
      <c r="L165" s="30" t="e">
        <f t="shared" si="275"/>
        <v>#DIV/0!</v>
      </c>
      <c r="M165" s="16"/>
      <c r="N165" s="30" t="e">
        <f t="shared" si="277"/>
        <v>#DIV/0!</v>
      </c>
      <c r="O165" s="137"/>
      <c r="P165" s="138" t="e">
        <f t="shared" si="279"/>
        <v>#DIV/0!</v>
      </c>
      <c r="Q165" s="141"/>
      <c r="R165" s="142" t="e">
        <f t="shared" si="281"/>
        <v>#DIV/0!</v>
      </c>
      <c r="S165" s="141"/>
      <c r="T165" s="145" t="e">
        <f t="shared" si="283"/>
        <v>#DIV/0!</v>
      </c>
      <c r="U165" s="175"/>
      <c r="V165" s="30" t="e">
        <f t="shared" si="285"/>
        <v>#DIV/0!</v>
      </c>
      <c r="W165" s="17"/>
      <c r="X165" s="51" t="e">
        <f t="shared" si="287"/>
        <v>#DIV/0!</v>
      </c>
      <c r="Y165" s="78">
        <f t="shared" si="335"/>
        <v>0</v>
      </c>
      <c r="Z165" s="49" t="e">
        <f t="shared" si="334"/>
        <v>#DIV/0!</v>
      </c>
      <c r="AA165" s="78">
        <f t="shared" si="336"/>
        <v>0</v>
      </c>
      <c r="AB165" s="49" t="e">
        <f t="shared" si="337"/>
        <v>#DIV/0!</v>
      </c>
    </row>
    <row r="166" spans="1:28" s="14" customFormat="1" ht="18.75" customHeight="1" x14ac:dyDescent="0.3">
      <c r="A166" s="192" t="s">
        <v>140</v>
      </c>
      <c r="B166" s="193"/>
      <c r="C166" s="194"/>
      <c r="D166" s="20">
        <f t="shared" ref="D166" si="338">SUM(D167:D173)</f>
        <v>0</v>
      </c>
      <c r="E166" s="12">
        <f t="shared" ref="E166" si="339">SUM(E167:E173)</f>
        <v>0</v>
      </c>
      <c r="F166" s="13" t="e">
        <f t="shared" si="294"/>
        <v>#DIV/0!</v>
      </c>
      <c r="G166" s="12">
        <f t="shared" ref="G166" si="340">SUM(G167:G173)</f>
        <v>0</v>
      </c>
      <c r="H166" s="13" t="e">
        <f t="shared" si="271"/>
        <v>#DIV/0!</v>
      </c>
      <c r="I166" s="12">
        <f t="shared" ref="I166" si="341">SUM(I167:I173)</f>
        <v>0</v>
      </c>
      <c r="J166" s="13" t="e">
        <f t="shared" si="273"/>
        <v>#DIV/0!</v>
      </c>
      <c r="K166" s="12">
        <f t="shared" ref="K166" si="342">SUM(K167:K173)</f>
        <v>0</v>
      </c>
      <c r="L166" s="13" t="e">
        <f t="shared" si="275"/>
        <v>#DIV/0!</v>
      </c>
      <c r="M166" s="12">
        <f t="shared" ref="M166" si="343">SUM(M167:M173)</f>
        <v>0</v>
      </c>
      <c r="N166" s="13" t="e">
        <f t="shared" si="277"/>
        <v>#DIV/0!</v>
      </c>
      <c r="O166" s="12">
        <f t="shared" ref="O166" si="344">SUM(O167:O173)</f>
        <v>0</v>
      </c>
      <c r="P166" s="13" t="e">
        <f t="shared" si="279"/>
        <v>#DIV/0!</v>
      </c>
      <c r="Q166" s="25">
        <f t="shared" ref="Q166" si="345">SUM(Q167:Q173)</f>
        <v>0</v>
      </c>
      <c r="R166" s="26" t="e">
        <f t="shared" si="281"/>
        <v>#DIV/0!</v>
      </c>
      <c r="S166" s="143">
        <f t="shared" ref="S166" si="346">SUM(S167:S173)</f>
        <v>0</v>
      </c>
      <c r="T166" s="144" t="e">
        <f t="shared" si="283"/>
        <v>#DIV/0!</v>
      </c>
      <c r="U166" s="12">
        <f t="shared" ref="U166" si="347">SUM(U167:U173)</f>
        <v>0</v>
      </c>
      <c r="V166" s="13" t="e">
        <f t="shared" si="285"/>
        <v>#DIV/0!</v>
      </c>
      <c r="W166" s="27">
        <f t="shared" ref="W166" si="348">SUM(W167:W173)</f>
        <v>0</v>
      </c>
      <c r="X166" s="28" t="e">
        <f t="shared" si="287"/>
        <v>#DIV/0!</v>
      </c>
      <c r="Y166" s="77">
        <f>SUM(Y167:Y173)</f>
        <v>0</v>
      </c>
      <c r="Z166" s="48" t="e">
        <f>Y166/$D166</f>
        <v>#DIV/0!</v>
      </c>
      <c r="AA166" s="77">
        <f>SUM(AA167:AA173)</f>
        <v>0</v>
      </c>
      <c r="AB166" s="79" t="e">
        <f>AA166/$Y166</f>
        <v>#DIV/0!</v>
      </c>
    </row>
    <row r="167" spans="1:28" ht="18.75" customHeight="1" x14ac:dyDescent="0.3">
      <c r="A167" s="15" t="s">
        <v>24</v>
      </c>
      <c r="B167" s="190" t="s">
        <v>110</v>
      </c>
      <c r="C167" s="191"/>
      <c r="D167" s="19"/>
      <c r="E167" s="16"/>
      <c r="F167" s="30" t="e">
        <f t="shared" si="294"/>
        <v>#DIV/0!</v>
      </c>
      <c r="G167" s="16"/>
      <c r="H167" s="30" t="e">
        <f t="shared" si="271"/>
        <v>#DIV/0!</v>
      </c>
      <c r="I167" s="16"/>
      <c r="J167" s="30" t="e">
        <f t="shared" si="273"/>
        <v>#DIV/0!</v>
      </c>
      <c r="K167" s="16"/>
      <c r="L167" s="30" t="e">
        <f t="shared" si="275"/>
        <v>#DIV/0!</v>
      </c>
      <c r="M167" s="16"/>
      <c r="N167" s="30" t="e">
        <f t="shared" si="277"/>
        <v>#DIV/0!</v>
      </c>
      <c r="O167" s="16"/>
      <c r="P167" s="30" t="e">
        <f t="shared" si="279"/>
        <v>#DIV/0!</v>
      </c>
      <c r="Q167" s="17"/>
      <c r="R167" s="68" t="e">
        <f t="shared" si="281"/>
        <v>#DIV/0!</v>
      </c>
      <c r="S167" s="141"/>
      <c r="T167" s="145" t="e">
        <f t="shared" si="283"/>
        <v>#DIV/0!</v>
      </c>
      <c r="U167" s="175"/>
      <c r="V167" s="30" t="e">
        <f t="shared" si="285"/>
        <v>#DIV/0!</v>
      </c>
      <c r="W167" s="17"/>
      <c r="X167" s="51" t="e">
        <f t="shared" si="287"/>
        <v>#DIV/0!</v>
      </c>
      <c r="Y167" s="78">
        <f>E167+G167+I167+K167+M167+O167+Q167+S167+U167+W167</f>
        <v>0</v>
      </c>
      <c r="Z167" s="49" t="e">
        <f t="shared" ref="Z167:Z173" si="349">Y167/$D167</f>
        <v>#DIV/0!</v>
      </c>
      <c r="AA167" s="78">
        <f>E167+G167+I167+K167+M167+O167+Q167+S167+U167</f>
        <v>0</v>
      </c>
      <c r="AB167" s="49" t="e">
        <f>AA167/$Y167</f>
        <v>#DIV/0!</v>
      </c>
    </row>
    <row r="168" spans="1:28" ht="18.75" customHeight="1" x14ac:dyDescent="0.3">
      <c r="A168" s="15"/>
      <c r="B168" s="190" t="s">
        <v>49</v>
      </c>
      <c r="C168" s="191"/>
      <c r="D168" s="19"/>
      <c r="E168" s="16"/>
      <c r="F168" s="30" t="e">
        <f t="shared" si="294"/>
        <v>#DIV/0!</v>
      </c>
      <c r="G168" s="16"/>
      <c r="H168" s="30" t="e">
        <f t="shared" si="271"/>
        <v>#DIV/0!</v>
      </c>
      <c r="I168" s="16"/>
      <c r="J168" s="30" t="e">
        <f t="shared" si="273"/>
        <v>#DIV/0!</v>
      </c>
      <c r="K168" s="16"/>
      <c r="L168" s="30" t="e">
        <f t="shared" si="275"/>
        <v>#DIV/0!</v>
      </c>
      <c r="M168" s="16"/>
      <c r="N168" s="30" t="e">
        <f t="shared" si="277"/>
        <v>#DIV/0!</v>
      </c>
      <c r="O168" s="16"/>
      <c r="P168" s="30" t="e">
        <f t="shared" si="279"/>
        <v>#DIV/0!</v>
      </c>
      <c r="Q168" s="17"/>
      <c r="R168" s="68" t="e">
        <f t="shared" si="281"/>
        <v>#DIV/0!</v>
      </c>
      <c r="S168" s="141"/>
      <c r="T168" s="145" t="e">
        <f t="shared" si="283"/>
        <v>#DIV/0!</v>
      </c>
      <c r="U168" s="175"/>
      <c r="V168" s="30" t="e">
        <f t="shared" si="285"/>
        <v>#DIV/0!</v>
      </c>
      <c r="W168" s="17"/>
      <c r="X168" s="51" t="e">
        <f t="shared" si="287"/>
        <v>#DIV/0!</v>
      </c>
      <c r="Y168" s="78">
        <f t="shared" ref="Y168:Y173" si="350">E168+G168+I168+K168+M168+O168+Q168+S168+U168+W168</f>
        <v>0</v>
      </c>
      <c r="Z168" s="49" t="e">
        <f t="shared" si="349"/>
        <v>#DIV/0!</v>
      </c>
      <c r="AA168" s="78">
        <f t="shared" ref="AA168:AA173" si="351">E168+G168+I168+K168+M168+O168+Q168+S168+U168</f>
        <v>0</v>
      </c>
      <c r="AB168" s="49" t="e">
        <f t="shared" ref="AB168:AB173" si="352">AA168/$Y168</f>
        <v>#DIV/0!</v>
      </c>
    </row>
    <row r="169" spans="1:28" ht="18.75" customHeight="1" x14ac:dyDescent="0.3">
      <c r="A169" s="15" t="s">
        <v>37</v>
      </c>
      <c r="B169" s="190" t="s">
        <v>2</v>
      </c>
      <c r="C169" s="191"/>
      <c r="D169" s="19"/>
      <c r="E169" s="16"/>
      <c r="F169" s="30" t="e">
        <f t="shared" si="294"/>
        <v>#DIV/0!</v>
      </c>
      <c r="G169" s="16"/>
      <c r="H169" s="30" t="e">
        <f t="shared" si="271"/>
        <v>#DIV/0!</v>
      </c>
      <c r="I169" s="16"/>
      <c r="J169" s="30" t="e">
        <f t="shared" si="273"/>
        <v>#DIV/0!</v>
      </c>
      <c r="K169" s="16"/>
      <c r="L169" s="30" t="e">
        <f t="shared" si="275"/>
        <v>#DIV/0!</v>
      </c>
      <c r="M169" s="16"/>
      <c r="N169" s="30" t="e">
        <f t="shared" si="277"/>
        <v>#DIV/0!</v>
      </c>
      <c r="O169" s="16"/>
      <c r="P169" s="30" t="e">
        <f t="shared" si="279"/>
        <v>#DIV/0!</v>
      </c>
      <c r="Q169" s="17"/>
      <c r="R169" s="68" t="e">
        <f t="shared" si="281"/>
        <v>#DIV/0!</v>
      </c>
      <c r="S169" s="141"/>
      <c r="T169" s="145" t="e">
        <f t="shared" si="283"/>
        <v>#DIV/0!</v>
      </c>
      <c r="U169" s="175"/>
      <c r="V169" s="30" t="e">
        <f t="shared" si="285"/>
        <v>#DIV/0!</v>
      </c>
      <c r="W169" s="17"/>
      <c r="X169" s="51" t="e">
        <f t="shared" si="287"/>
        <v>#DIV/0!</v>
      </c>
      <c r="Y169" s="78">
        <f t="shared" si="350"/>
        <v>0</v>
      </c>
      <c r="Z169" s="49" t="e">
        <f t="shared" si="349"/>
        <v>#DIV/0!</v>
      </c>
      <c r="AA169" s="78">
        <f t="shared" si="351"/>
        <v>0</v>
      </c>
      <c r="AB169" s="49" t="e">
        <f t="shared" si="352"/>
        <v>#DIV/0!</v>
      </c>
    </row>
    <row r="170" spans="1:28" ht="18.75" customHeight="1" x14ac:dyDescent="0.3">
      <c r="A170" s="15" t="s">
        <v>38</v>
      </c>
      <c r="B170" s="190" t="s">
        <v>2</v>
      </c>
      <c r="C170" s="191"/>
      <c r="D170" s="19"/>
      <c r="E170" s="16"/>
      <c r="F170" s="30" t="e">
        <f t="shared" si="294"/>
        <v>#DIV/0!</v>
      </c>
      <c r="G170" s="16"/>
      <c r="H170" s="30" t="e">
        <f t="shared" si="271"/>
        <v>#DIV/0!</v>
      </c>
      <c r="I170" s="16"/>
      <c r="J170" s="30" t="e">
        <f t="shared" si="273"/>
        <v>#DIV/0!</v>
      </c>
      <c r="K170" s="16"/>
      <c r="L170" s="30" t="e">
        <f t="shared" si="275"/>
        <v>#DIV/0!</v>
      </c>
      <c r="M170" s="16"/>
      <c r="N170" s="30" t="e">
        <f t="shared" si="277"/>
        <v>#DIV/0!</v>
      </c>
      <c r="O170" s="16"/>
      <c r="P170" s="30" t="e">
        <f t="shared" si="279"/>
        <v>#DIV/0!</v>
      </c>
      <c r="Q170" s="17"/>
      <c r="R170" s="68" t="e">
        <f t="shared" si="281"/>
        <v>#DIV/0!</v>
      </c>
      <c r="S170" s="141"/>
      <c r="T170" s="145" t="e">
        <f t="shared" si="283"/>
        <v>#DIV/0!</v>
      </c>
      <c r="U170" s="175"/>
      <c r="V170" s="30" t="e">
        <f t="shared" si="285"/>
        <v>#DIV/0!</v>
      </c>
      <c r="W170" s="17"/>
      <c r="X170" s="51" t="e">
        <f t="shared" si="287"/>
        <v>#DIV/0!</v>
      </c>
      <c r="Y170" s="78">
        <f t="shared" si="350"/>
        <v>0</v>
      </c>
      <c r="Z170" s="49" t="e">
        <f t="shared" si="349"/>
        <v>#DIV/0!</v>
      </c>
      <c r="AA170" s="78">
        <f t="shared" si="351"/>
        <v>0</v>
      </c>
      <c r="AB170" s="49" t="e">
        <f t="shared" si="352"/>
        <v>#DIV/0!</v>
      </c>
    </row>
    <row r="171" spans="1:28" ht="18.75" customHeight="1" x14ac:dyDescent="0.3">
      <c r="A171" s="15" t="s">
        <v>39</v>
      </c>
      <c r="B171" s="190" t="s">
        <v>2</v>
      </c>
      <c r="C171" s="191"/>
      <c r="D171" s="19"/>
      <c r="E171" s="16"/>
      <c r="F171" s="30" t="e">
        <f t="shared" si="294"/>
        <v>#DIV/0!</v>
      </c>
      <c r="G171" s="16"/>
      <c r="H171" s="30" t="e">
        <f t="shared" si="271"/>
        <v>#DIV/0!</v>
      </c>
      <c r="I171" s="16"/>
      <c r="J171" s="30" t="e">
        <f t="shared" si="273"/>
        <v>#DIV/0!</v>
      </c>
      <c r="K171" s="16"/>
      <c r="L171" s="30" t="e">
        <f t="shared" si="275"/>
        <v>#DIV/0!</v>
      </c>
      <c r="M171" s="16"/>
      <c r="N171" s="30" t="e">
        <f t="shared" si="277"/>
        <v>#DIV/0!</v>
      </c>
      <c r="O171" s="16"/>
      <c r="P171" s="30" t="e">
        <f t="shared" si="279"/>
        <v>#DIV/0!</v>
      </c>
      <c r="Q171" s="17"/>
      <c r="R171" s="68" t="e">
        <f t="shared" si="281"/>
        <v>#DIV/0!</v>
      </c>
      <c r="S171" s="141"/>
      <c r="T171" s="145" t="e">
        <f t="shared" si="283"/>
        <v>#DIV/0!</v>
      </c>
      <c r="U171" s="175"/>
      <c r="V171" s="30" t="e">
        <f t="shared" si="285"/>
        <v>#DIV/0!</v>
      </c>
      <c r="W171" s="17"/>
      <c r="X171" s="51" t="e">
        <f t="shared" si="287"/>
        <v>#DIV/0!</v>
      </c>
      <c r="Y171" s="78">
        <f t="shared" si="350"/>
        <v>0</v>
      </c>
      <c r="Z171" s="49" t="e">
        <f t="shared" si="349"/>
        <v>#DIV/0!</v>
      </c>
      <c r="AA171" s="78">
        <f t="shared" si="351"/>
        <v>0</v>
      </c>
      <c r="AB171" s="49" t="e">
        <f t="shared" si="352"/>
        <v>#DIV/0!</v>
      </c>
    </row>
    <row r="172" spans="1:28" ht="18.75" customHeight="1" x14ac:dyDescent="0.3">
      <c r="A172" s="15" t="s">
        <v>1</v>
      </c>
      <c r="B172" s="190" t="s">
        <v>2</v>
      </c>
      <c r="C172" s="191"/>
      <c r="D172" s="19"/>
      <c r="E172" s="16"/>
      <c r="F172" s="30" t="e">
        <f t="shared" si="294"/>
        <v>#DIV/0!</v>
      </c>
      <c r="G172" s="16"/>
      <c r="H172" s="30" t="e">
        <f t="shared" si="271"/>
        <v>#DIV/0!</v>
      </c>
      <c r="I172" s="16"/>
      <c r="J172" s="30" t="e">
        <f t="shared" si="273"/>
        <v>#DIV/0!</v>
      </c>
      <c r="K172" s="16"/>
      <c r="L172" s="30" t="e">
        <f t="shared" si="275"/>
        <v>#DIV/0!</v>
      </c>
      <c r="M172" s="16"/>
      <c r="N172" s="30" t="e">
        <f t="shared" si="277"/>
        <v>#DIV/0!</v>
      </c>
      <c r="O172" s="16"/>
      <c r="P172" s="30" t="e">
        <f t="shared" si="279"/>
        <v>#DIV/0!</v>
      </c>
      <c r="Q172" s="17"/>
      <c r="R172" s="68" t="e">
        <f t="shared" si="281"/>
        <v>#DIV/0!</v>
      </c>
      <c r="S172" s="141"/>
      <c r="T172" s="145" t="e">
        <f t="shared" si="283"/>
        <v>#DIV/0!</v>
      </c>
      <c r="U172" s="175"/>
      <c r="V172" s="30" t="e">
        <f t="shared" si="285"/>
        <v>#DIV/0!</v>
      </c>
      <c r="W172" s="17"/>
      <c r="X172" s="51" t="e">
        <f t="shared" si="287"/>
        <v>#DIV/0!</v>
      </c>
      <c r="Y172" s="78">
        <f t="shared" si="350"/>
        <v>0</v>
      </c>
      <c r="Z172" s="49" t="e">
        <f t="shared" si="349"/>
        <v>#DIV/0!</v>
      </c>
      <c r="AA172" s="78">
        <f t="shared" si="351"/>
        <v>0</v>
      </c>
      <c r="AB172" s="49" t="e">
        <f t="shared" si="352"/>
        <v>#DIV/0!</v>
      </c>
    </row>
    <row r="173" spans="1:28" ht="18.75" customHeight="1" x14ac:dyDescent="0.3">
      <c r="A173" s="15" t="s">
        <v>40</v>
      </c>
      <c r="B173" s="190" t="s">
        <v>2</v>
      </c>
      <c r="C173" s="191"/>
      <c r="D173" s="19"/>
      <c r="E173" s="16"/>
      <c r="F173" s="30" t="e">
        <f t="shared" si="294"/>
        <v>#DIV/0!</v>
      </c>
      <c r="G173" s="16"/>
      <c r="H173" s="30" t="e">
        <f t="shared" si="271"/>
        <v>#DIV/0!</v>
      </c>
      <c r="I173" s="16"/>
      <c r="J173" s="30" t="e">
        <f t="shared" si="273"/>
        <v>#DIV/0!</v>
      </c>
      <c r="K173" s="16"/>
      <c r="L173" s="30" t="e">
        <f t="shared" si="275"/>
        <v>#DIV/0!</v>
      </c>
      <c r="M173" s="16"/>
      <c r="N173" s="30" t="e">
        <f t="shared" si="277"/>
        <v>#DIV/0!</v>
      </c>
      <c r="O173" s="16"/>
      <c r="P173" s="30" t="e">
        <f t="shared" si="279"/>
        <v>#DIV/0!</v>
      </c>
      <c r="Q173" s="17"/>
      <c r="R173" s="68" t="e">
        <f t="shared" si="281"/>
        <v>#DIV/0!</v>
      </c>
      <c r="S173" s="141"/>
      <c r="T173" s="145" t="e">
        <f t="shared" si="283"/>
        <v>#DIV/0!</v>
      </c>
      <c r="U173" s="175"/>
      <c r="V173" s="30" t="e">
        <f t="shared" si="285"/>
        <v>#DIV/0!</v>
      </c>
      <c r="W173" s="17"/>
      <c r="X173" s="51" t="e">
        <f t="shared" si="287"/>
        <v>#DIV/0!</v>
      </c>
      <c r="Y173" s="78">
        <f t="shared" si="350"/>
        <v>0</v>
      </c>
      <c r="Z173" s="49" t="e">
        <f t="shared" si="349"/>
        <v>#DIV/0!</v>
      </c>
      <c r="AA173" s="78">
        <f t="shared" si="351"/>
        <v>0</v>
      </c>
      <c r="AB173" s="49" t="e">
        <f t="shared" si="352"/>
        <v>#DIV/0!</v>
      </c>
    </row>
    <row r="174" spans="1:28" s="14" customFormat="1" ht="18.75" customHeight="1" x14ac:dyDescent="0.3">
      <c r="A174" s="192" t="s">
        <v>141</v>
      </c>
      <c r="B174" s="193"/>
      <c r="C174" s="194"/>
      <c r="D174" s="20">
        <f t="shared" ref="D174" si="353">SUM(D175:D181)</f>
        <v>0</v>
      </c>
      <c r="E174" s="12">
        <f t="shared" ref="E174" si="354">SUM(E175:E181)</f>
        <v>0</v>
      </c>
      <c r="F174" s="13" t="e">
        <f t="shared" si="294"/>
        <v>#DIV/0!</v>
      </c>
      <c r="G174" s="12">
        <f t="shared" ref="G174" si="355">SUM(G175:G181)</f>
        <v>0</v>
      </c>
      <c r="H174" s="13" t="e">
        <f t="shared" si="271"/>
        <v>#DIV/0!</v>
      </c>
      <c r="I174" s="12">
        <f t="shared" ref="I174" si="356">SUM(I175:I181)</f>
        <v>0</v>
      </c>
      <c r="J174" s="13" t="e">
        <f t="shared" si="273"/>
        <v>#DIV/0!</v>
      </c>
      <c r="K174" s="12">
        <f t="shared" ref="K174" si="357">SUM(K175:K181)</f>
        <v>0</v>
      </c>
      <c r="L174" s="13" t="e">
        <f t="shared" si="275"/>
        <v>#DIV/0!</v>
      </c>
      <c r="M174" s="12">
        <f t="shared" ref="M174" si="358">SUM(M175:M181)</f>
        <v>0</v>
      </c>
      <c r="N174" s="13" t="e">
        <f t="shared" si="277"/>
        <v>#DIV/0!</v>
      </c>
      <c r="O174" s="135">
        <f t="shared" ref="O174" si="359">SUM(O175:O181)</f>
        <v>0</v>
      </c>
      <c r="P174" s="136" t="e">
        <f t="shared" si="279"/>
        <v>#DIV/0!</v>
      </c>
      <c r="Q174" s="139">
        <f t="shared" ref="Q174" si="360">SUM(Q175:Q181)</f>
        <v>0</v>
      </c>
      <c r="R174" s="140" t="e">
        <f t="shared" si="281"/>
        <v>#DIV/0!</v>
      </c>
      <c r="S174" s="143">
        <f t="shared" ref="S174" si="361">SUM(S175:S181)</f>
        <v>0</v>
      </c>
      <c r="T174" s="144" t="e">
        <f t="shared" si="283"/>
        <v>#DIV/0!</v>
      </c>
      <c r="U174" s="12">
        <f t="shared" ref="U174" si="362">SUM(U175:U181)</f>
        <v>0</v>
      </c>
      <c r="V174" s="13" t="e">
        <f t="shared" si="285"/>
        <v>#DIV/0!</v>
      </c>
      <c r="W174" s="27">
        <f t="shared" ref="W174" si="363">SUM(W175:W181)</f>
        <v>0</v>
      </c>
      <c r="X174" s="28" t="e">
        <f t="shared" si="287"/>
        <v>#DIV/0!</v>
      </c>
      <c r="Y174" s="77">
        <f>SUM(Y175:Y181)</f>
        <v>0</v>
      </c>
      <c r="Z174" s="48" t="e">
        <f>Y174/$D174</f>
        <v>#DIV/0!</v>
      </c>
      <c r="AA174" s="77">
        <f>SUM(AA175:AA181)</f>
        <v>0</v>
      </c>
      <c r="AB174" s="79" t="e">
        <f>AA174/$Y174</f>
        <v>#DIV/0!</v>
      </c>
    </row>
    <row r="175" spans="1:28" ht="18.75" customHeight="1" x14ac:dyDescent="0.3">
      <c r="A175" s="15" t="s">
        <v>24</v>
      </c>
      <c r="B175" s="190" t="s">
        <v>110</v>
      </c>
      <c r="C175" s="191"/>
      <c r="D175" s="19"/>
      <c r="E175" s="16"/>
      <c r="F175" s="30" t="e">
        <f t="shared" si="294"/>
        <v>#DIV/0!</v>
      </c>
      <c r="G175" s="16"/>
      <c r="H175" s="30" t="e">
        <f t="shared" si="271"/>
        <v>#DIV/0!</v>
      </c>
      <c r="I175" s="16"/>
      <c r="J175" s="30" t="e">
        <f t="shared" si="273"/>
        <v>#DIV/0!</v>
      </c>
      <c r="K175" s="16"/>
      <c r="L175" s="30" t="e">
        <f t="shared" si="275"/>
        <v>#DIV/0!</v>
      </c>
      <c r="M175" s="16"/>
      <c r="N175" s="30" t="e">
        <f t="shared" si="277"/>
        <v>#DIV/0!</v>
      </c>
      <c r="O175" s="137"/>
      <c r="P175" s="138" t="e">
        <f t="shared" si="279"/>
        <v>#DIV/0!</v>
      </c>
      <c r="Q175" s="141"/>
      <c r="R175" s="142" t="e">
        <f t="shared" si="281"/>
        <v>#DIV/0!</v>
      </c>
      <c r="S175" s="141"/>
      <c r="T175" s="145" t="e">
        <f t="shared" si="283"/>
        <v>#DIV/0!</v>
      </c>
      <c r="U175" s="175"/>
      <c r="V175" s="30" t="e">
        <f t="shared" si="285"/>
        <v>#DIV/0!</v>
      </c>
      <c r="W175" s="17"/>
      <c r="X175" s="51" t="e">
        <f t="shared" si="287"/>
        <v>#DIV/0!</v>
      </c>
      <c r="Y175" s="78">
        <f>E175+G175+I175+K175+M175+O175+Q175+S175+U175+W175</f>
        <v>0</v>
      </c>
      <c r="Z175" s="49" t="e">
        <f t="shared" ref="Z175:Z181" si="364">Y175/$D175</f>
        <v>#DIV/0!</v>
      </c>
      <c r="AA175" s="78">
        <f>E175+G175+I175+K175+M175+O175+Q175+S175+U175</f>
        <v>0</v>
      </c>
      <c r="AB175" s="49" t="e">
        <f>AA175/$Y175</f>
        <v>#DIV/0!</v>
      </c>
    </row>
    <row r="176" spans="1:28" ht="18.75" customHeight="1" x14ac:dyDescent="0.3">
      <c r="A176" s="15"/>
      <c r="B176" s="190" t="s">
        <v>49</v>
      </c>
      <c r="C176" s="191"/>
      <c r="D176" s="19"/>
      <c r="E176" s="16"/>
      <c r="F176" s="30" t="e">
        <f t="shared" si="294"/>
        <v>#DIV/0!</v>
      </c>
      <c r="G176" s="16"/>
      <c r="H176" s="30" t="e">
        <f t="shared" si="271"/>
        <v>#DIV/0!</v>
      </c>
      <c r="I176" s="16"/>
      <c r="J176" s="30" t="e">
        <f t="shared" si="273"/>
        <v>#DIV/0!</v>
      </c>
      <c r="K176" s="16"/>
      <c r="L176" s="30" t="e">
        <f t="shared" si="275"/>
        <v>#DIV/0!</v>
      </c>
      <c r="M176" s="16"/>
      <c r="N176" s="30" t="e">
        <f t="shared" si="277"/>
        <v>#DIV/0!</v>
      </c>
      <c r="O176" s="137"/>
      <c r="P176" s="138" t="e">
        <f t="shared" si="279"/>
        <v>#DIV/0!</v>
      </c>
      <c r="Q176" s="141"/>
      <c r="R176" s="142" t="e">
        <f t="shared" si="281"/>
        <v>#DIV/0!</v>
      </c>
      <c r="S176" s="141"/>
      <c r="T176" s="145" t="e">
        <f t="shared" si="283"/>
        <v>#DIV/0!</v>
      </c>
      <c r="U176" s="175"/>
      <c r="V176" s="30" t="e">
        <f t="shared" si="285"/>
        <v>#DIV/0!</v>
      </c>
      <c r="W176" s="17"/>
      <c r="X176" s="51" t="e">
        <f t="shared" si="287"/>
        <v>#DIV/0!</v>
      </c>
      <c r="Y176" s="78">
        <f t="shared" ref="Y176:Y181" si="365">E176+G176+I176+K176+M176+O176+Q176+S176+U176+W176</f>
        <v>0</v>
      </c>
      <c r="Z176" s="49" t="e">
        <f t="shared" si="364"/>
        <v>#DIV/0!</v>
      </c>
      <c r="AA176" s="78">
        <f t="shared" ref="AA176:AA181" si="366">E176+G176+I176+K176+M176+O176+Q176+S176+U176</f>
        <v>0</v>
      </c>
      <c r="AB176" s="49" t="e">
        <f t="shared" ref="AB176:AB181" si="367">AA176/$Y176</f>
        <v>#DIV/0!</v>
      </c>
    </row>
    <row r="177" spans="1:28" ht="18.75" customHeight="1" x14ac:dyDescent="0.3">
      <c r="A177" s="15" t="s">
        <v>37</v>
      </c>
      <c r="B177" s="190" t="s">
        <v>2</v>
      </c>
      <c r="C177" s="191"/>
      <c r="D177" s="19"/>
      <c r="E177" s="16"/>
      <c r="F177" s="30" t="e">
        <f t="shared" si="294"/>
        <v>#DIV/0!</v>
      </c>
      <c r="G177" s="16"/>
      <c r="H177" s="30" t="e">
        <f t="shared" si="271"/>
        <v>#DIV/0!</v>
      </c>
      <c r="I177" s="16"/>
      <c r="J177" s="30" t="e">
        <f t="shared" si="273"/>
        <v>#DIV/0!</v>
      </c>
      <c r="K177" s="16"/>
      <c r="L177" s="30" t="e">
        <f t="shared" si="275"/>
        <v>#DIV/0!</v>
      </c>
      <c r="M177" s="16"/>
      <c r="N177" s="30" t="e">
        <f t="shared" si="277"/>
        <v>#DIV/0!</v>
      </c>
      <c r="O177" s="137"/>
      <c r="P177" s="138" t="e">
        <f t="shared" si="279"/>
        <v>#DIV/0!</v>
      </c>
      <c r="Q177" s="141"/>
      <c r="R177" s="142" t="e">
        <f t="shared" si="281"/>
        <v>#DIV/0!</v>
      </c>
      <c r="S177" s="141"/>
      <c r="T177" s="145" t="e">
        <f t="shared" si="283"/>
        <v>#DIV/0!</v>
      </c>
      <c r="U177" s="175"/>
      <c r="V177" s="30" t="e">
        <f t="shared" si="285"/>
        <v>#DIV/0!</v>
      </c>
      <c r="W177" s="17"/>
      <c r="X177" s="51" t="e">
        <f t="shared" si="287"/>
        <v>#DIV/0!</v>
      </c>
      <c r="Y177" s="78">
        <f t="shared" si="365"/>
        <v>0</v>
      </c>
      <c r="Z177" s="49" t="e">
        <f t="shared" si="364"/>
        <v>#DIV/0!</v>
      </c>
      <c r="AA177" s="78">
        <f t="shared" si="366"/>
        <v>0</v>
      </c>
      <c r="AB177" s="49" t="e">
        <f t="shared" si="367"/>
        <v>#DIV/0!</v>
      </c>
    </row>
    <row r="178" spans="1:28" ht="18.75" customHeight="1" x14ac:dyDescent="0.3">
      <c r="A178" s="15" t="s">
        <v>38</v>
      </c>
      <c r="B178" s="190" t="s">
        <v>2</v>
      </c>
      <c r="C178" s="191"/>
      <c r="D178" s="19"/>
      <c r="E178" s="16"/>
      <c r="F178" s="30" t="e">
        <f t="shared" si="294"/>
        <v>#DIV/0!</v>
      </c>
      <c r="G178" s="16"/>
      <c r="H178" s="30" t="e">
        <f t="shared" si="271"/>
        <v>#DIV/0!</v>
      </c>
      <c r="I178" s="16"/>
      <c r="J178" s="30" t="e">
        <f t="shared" si="273"/>
        <v>#DIV/0!</v>
      </c>
      <c r="K178" s="16"/>
      <c r="L178" s="30" t="e">
        <f t="shared" si="275"/>
        <v>#DIV/0!</v>
      </c>
      <c r="M178" s="16"/>
      <c r="N178" s="30" t="e">
        <f t="shared" si="277"/>
        <v>#DIV/0!</v>
      </c>
      <c r="O178" s="137"/>
      <c r="P178" s="138" t="e">
        <f t="shared" si="279"/>
        <v>#DIV/0!</v>
      </c>
      <c r="Q178" s="141"/>
      <c r="R178" s="142" t="e">
        <f t="shared" si="281"/>
        <v>#DIV/0!</v>
      </c>
      <c r="S178" s="141"/>
      <c r="T178" s="145" t="e">
        <f t="shared" si="283"/>
        <v>#DIV/0!</v>
      </c>
      <c r="U178" s="175"/>
      <c r="V178" s="30" t="e">
        <f t="shared" si="285"/>
        <v>#DIV/0!</v>
      </c>
      <c r="W178" s="17"/>
      <c r="X178" s="51" t="e">
        <f t="shared" si="287"/>
        <v>#DIV/0!</v>
      </c>
      <c r="Y178" s="78">
        <f t="shared" si="365"/>
        <v>0</v>
      </c>
      <c r="Z178" s="49" t="e">
        <f t="shared" si="364"/>
        <v>#DIV/0!</v>
      </c>
      <c r="AA178" s="78">
        <f t="shared" si="366"/>
        <v>0</v>
      </c>
      <c r="AB178" s="49" t="e">
        <f t="shared" si="367"/>
        <v>#DIV/0!</v>
      </c>
    </row>
    <row r="179" spans="1:28" ht="18.75" customHeight="1" x14ac:dyDescent="0.3">
      <c r="A179" s="15" t="s">
        <v>39</v>
      </c>
      <c r="B179" s="190" t="s">
        <v>2</v>
      </c>
      <c r="C179" s="191"/>
      <c r="D179" s="19"/>
      <c r="E179" s="16"/>
      <c r="F179" s="30" t="e">
        <f t="shared" si="294"/>
        <v>#DIV/0!</v>
      </c>
      <c r="G179" s="16"/>
      <c r="H179" s="30" t="e">
        <f t="shared" si="271"/>
        <v>#DIV/0!</v>
      </c>
      <c r="I179" s="16"/>
      <c r="J179" s="30" t="e">
        <f t="shared" si="273"/>
        <v>#DIV/0!</v>
      </c>
      <c r="K179" s="16"/>
      <c r="L179" s="30" t="e">
        <f t="shared" si="275"/>
        <v>#DIV/0!</v>
      </c>
      <c r="M179" s="16"/>
      <c r="N179" s="30" t="e">
        <f t="shared" si="277"/>
        <v>#DIV/0!</v>
      </c>
      <c r="O179" s="137"/>
      <c r="P179" s="138" t="e">
        <f t="shared" si="279"/>
        <v>#DIV/0!</v>
      </c>
      <c r="Q179" s="141"/>
      <c r="R179" s="142" t="e">
        <f t="shared" si="281"/>
        <v>#DIV/0!</v>
      </c>
      <c r="S179" s="141"/>
      <c r="T179" s="145" t="e">
        <f t="shared" si="283"/>
        <v>#DIV/0!</v>
      </c>
      <c r="U179" s="175"/>
      <c r="V179" s="30" t="e">
        <f t="shared" si="285"/>
        <v>#DIV/0!</v>
      </c>
      <c r="W179" s="17"/>
      <c r="X179" s="51" t="e">
        <f t="shared" si="287"/>
        <v>#DIV/0!</v>
      </c>
      <c r="Y179" s="78">
        <f t="shared" si="365"/>
        <v>0</v>
      </c>
      <c r="Z179" s="49" t="e">
        <f t="shared" si="364"/>
        <v>#DIV/0!</v>
      </c>
      <c r="AA179" s="78">
        <f t="shared" si="366"/>
        <v>0</v>
      </c>
      <c r="AB179" s="49" t="e">
        <f t="shared" si="367"/>
        <v>#DIV/0!</v>
      </c>
    </row>
    <row r="180" spans="1:28" ht="18.75" customHeight="1" x14ac:dyDescent="0.3">
      <c r="A180" s="15" t="s">
        <v>1</v>
      </c>
      <c r="B180" s="190" t="s">
        <v>2</v>
      </c>
      <c r="C180" s="191"/>
      <c r="D180" s="19"/>
      <c r="E180" s="16"/>
      <c r="F180" s="30" t="e">
        <f t="shared" si="294"/>
        <v>#DIV/0!</v>
      </c>
      <c r="G180" s="16"/>
      <c r="H180" s="30" t="e">
        <f t="shared" si="271"/>
        <v>#DIV/0!</v>
      </c>
      <c r="I180" s="16"/>
      <c r="J180" s="30" t="e">
        <f t="shared" si="273"/>
        <v>#DIV/0!</v>
      </c>
      <c r="K180" s="16"/>
      <c r="L180" s="30" t="e">
        <f t="shared" si="275"/>
        <v>#DIV/0!</v>
      </c>
      <c r="M180" s="16"/>
      <c r="N180" s="30" t="e">
        <f t="shared" si="277"/>
        <v>#DIV/0!</v>
      </c>
      <c r="O180" s="137"/>
      <c r="P180" s="138" t="e">
        <f t="shared" si="279"/>
        <v>#DIV/0!</v>
      </c>
      <c r="Q180" s="141"/>
      <c r="R180" s="142" t="e">
        <f t="shared" si="281"/>
        <v>#DIV/0!</v>
      </c>
      <c r="S180" s="141"/>
      <c r="T180" s="145" t="e">
        <f t="shared" si="283"/>
        <v>#DIV/0!</v>
      </c>
      <c r="U180" s="175"/>
      <c r="V180" s="30" t="e">
        <f t="shared" si="285"/>
        <v>#DIV/0!</v>
      </c>
      <c r="W180" s="17"/>
      <c r="X180" s="51" t="e">
        <f t="shared" si="287"/>
        <v>#DIV/0!</v>
      </c>
      <c r="Y180" s="78">
        <f t="shared" si="365"/>
        <v>0</v>
      </c>
      <c r="Z180" s="49" t="e">
        <f t="shared" si="364"/>
        <v>#DIV/0!</v>
      </c>
      <c r="AA180" s="78">
        <f t="shared" si="366"/>
        <v>0</v>
      </c>
      <c r="AB180" s="49" t="e">
        <f t="shared" si="367"/>
        <v>#DIV/0!</v>
      </c>
    </row>
    <row r="181" spans="1:28" ht="18.75" customHeight="1" x14ac:dyDescent="0.3">
      <c r="A181" s="15" t="s">
        <v>40</v>
      </c>
      <c r="B181" s="190" t="s">
        <v>2</v>
      </c>
      <c r="C181" s="191"/>
      <c r="D181" s="19"/>
      <c r="E181" s="16"/>
      <c r="F181" s="30" t="e">
        <f t="shared" si="294"/>
        <v>#DIV/0!</v>
      </c>
      <c r="G181" s="16"/>
      <c r="H181" s="30" t="e">
        <f t="shared" si="271"/>
        <v>#DIV/0!</v>
      </c>
      <c r="I181" s="16"/>
      <c r="J181" s="30" t="e">
        <f t="shared" si="273"/>
        <v>#DIV/0!</v>
      </c>
      <c r="K181" s="16"/>
      <c r="L181" s="30" t="e">
        <f t="shared" si="275"/>
        <v>#DIV/0!</v>
      </c>
      <c r="M181" s="16"/>
      <c r="N181" s="30" t="e">
        <f t="shared" si="277"/>
        <v>#DIV/0!</v>
      </c>
      <c r="O181" s="137"/>
      <c r="P181" s="138" t="e">
        <f t="shared" si="279"/>
        <v>#DIV/0!</v>
      </c>
      <c r="Q181" s="141"/>
      <c r="R181" s="142" t="e">
        <f t="shared" si="281"/>
        <v>#DIV/0!</v>
      </c>
      <c r="S181" s="141"/>
      <c r="T181" s="145" t="e">
        <f t="shared" si="283"/>
        <v>#DIV/0!</v>
      </c>
      <c r="U181" s="175"/>
      <c r="V181" s="30" t="e">
        <f t="shared" si="285"/>
        <v>#DIV/0!</v>
      </c>
      <c r="W181" s="17"/>
      <c r="X181" s="51" t="e">
        <f t="shared" si="287"/>
        <v>#DIV/0!</v>
      </c>
      <c r="Y181" s="78">
        <f t="shared" si="365"/>
        <v>0</v>
      </c>
      <c r="Z181" s="49" t="e">
        <f t="shared" si="364"/>
        <v>#DIV/0!</v>
      </c>
      <c r="AA181" s="78">
        <f t="shared" si="366"/>
        <v>0</v>
      </c>
      <c r="AB181" s="49" t="e">
        <f t="shared" si="367"/>
        <v>#DIV/0!</v>
      </c>
    </row>
    <row r="182" spans="1:28" s="14" customFormat="1" ht="18.75" customHeight="1" x14ac:dyDescent="0.3">
      <c r="A182" s="192" t="s">
        <v>142</v>
      </c>
      <c r="B182" s="193"/>
      <c r="C182" s="194"/>
      <c r="D182" s="20">
        <f t="shared" ref="D182" si="368">SUM(D183:D189)</f>
        <v>0</v>
      </c>
      <c r="E182" s="12">
        <f t="shared" ref="E182" si="369">SUM(E183:E189)</f>
        <v>0</v>
      </c>
      <c r="F182" s="13" t="e">
        <f t="shared" si="294"/>
        <v>#DIV/0!</v>
      </c>
      <c r="G182" s="12">
        <f t="shared" ref="G182" si="370">SUM(G183:G189)</f>
        <v>0</v>
      </c>
      <c r="H182" s="13" t="e">
        <f t="shared" si="271"/>
        <v>#DIV/0!</v>
      </c>
      <c r="I182" s="12">
        <f t="shared" ref="I182" si="371">SUM(I183:I189)</f>
        <v>0</v>
      </c>
      <c r="J182" s="13" t="e">
        <f t="shared" si="273"/>
        <v>#DIV/0!</v>
      </c>
      <c r="K182" s="12">
        <f t="shared" ref="K182" si="372">SUM(K183:K189)</f>
        <v>0</v>
      </c>
      <c r="L182" s="13" t="e">
        <f t="shared" si="275"/>
        <v>#DIV/0!</v>
      </c>
      <c r="M182" s="12">
        <f t="shared" ref="M182" si="373">SUM(M183:M189)</f>
        <v>0</v>
      </c>
      <c r="N182" s="13" t="e">
        <f t="shared" si="277"/>
        <v>#DIV/0!</v>
      </c>
      <c r="O182" s="135">
        <f t="shared" ref="O182" si="374">SUM(O183:O189)</f>
        <v>0</v>
      </c>
      <c r="P182" s="136" t="e">
        <f t="shared" si="279"/>
        <v>#DIV/0!</v>
      </c>
      <c r="Q182" s="139">
        <f t="shared" ref="Q182" si="375">SUM(Q183:Q189)</f>
        <v>0</v>
      </c>
      <c r="R182" s="140" t="e">
        <f t="shared" si="281"/>
        <v>#DIV/0!</v>
      </c>
      <c r="S182" s="143">
        <f t="shared" ref="S182" si="376">SUM(S183:S189)</f>
        <v>0</v>
      </c>
      <c r="T182" s="144" t="e">
        <f t="shared" si="283"/>
        <v>#DIV/0!</v>
      </c>
      <c r="U182" s="12">
        <f t="shared" ref="U182" si="377">SUM(U183:U189)</f>
        <v>0</v>
      </c>
      <c r="V182" s="13" t="e">
        <f t="shared" si="285"/>
        <v>#DIV/0!</v>
      </c>
      <c r="W182" s="27">
        <f t="shared" ref="W182" si="378">SUM(W183:W189)</f>
        <v>0</v>
      </c>
      <c r="X182" s="28" t="e">
        <f t="shared" si="287"/>
        <v>#DIV/0!</v>
      </c>
      <c r="Y182" s="77">
        <f>SUM(Y183:Y189)</f>
        <v>0</v>
      </c>
      <c r="Z182" s="48" t="e">
        <f>Y182/$D182</f>
        <v>#DIV/0!</v>
      </c>
      <c r="AA182" s="77">
        <f>SUM(AA183:AA189)</f>
        <v>0</v>
      </c>
      <c r="AB182" s="79" t="e">
        <f>AA182/$Y182</f>
        <v>#DIV/0!</v>
      </c>
    </row>
    <row r="183" spans="1:28" ht="18.75" customHeight="1" x14ac:dyDescent="0.3">
      <c r="A183" s="15" t="s">
        <v>24</v>
      </c>
      <c r="B183" s="190" t="s">
        <v>110</v>
      </c>
      <c r="C183" s="191"/>
      <c r="D183" s="19"/>
      <c r="E183" s="16"/>
      <c r="F183" s="30" t="e">
        <f t="shared" si="294"/>
        <v>#DIV/0!</v>
      </c>
      <c r="G183" s="16"/>
      <c r="H183" s="30" t="e">
        <f t="shared" si="271"/>
        <v>#DIV/0!</v>
      </c>
      <c r="I183" s="16"/>
      <c r="J183" s="30" t="e">
        <f t="shared" si="273"/>
        <v>#DIV/0!</v>
      </c>
      <c r="K183" s="16"/>
      <c r="L183" s="30" t="e">
        <f t="shared" si="275"/>
        <v>#DIV/0!</v>
      </c>
      <c r="M183" s="16"/>
      <c r="N183" s="30" t="e">
        <f t="shared" si="277"/>
        <v>#DIV/0!</v>
      </c>
      <c r="O183" s="137"/>
      <c r="P183" s="138" t="e">
        <f t="shared" si="279"/>
        <v>#DIV/0!</v>
      </c>
      <c r="Q183" s="141"/>
      <c r="R183" s="142" t="e">
        <f t="shared" si="281"/>
        <v>#DIV/0!</v>
      </c>
      <c r="S183" s="141"/>
      <c r="T183" s="145" t="e">
        <f t="shared" si="283"/>
        <v>#DIV/0!</v>
      </c>
      <c r="U183" s="175"/>
      <c r="V183" s="30" t="e">
        <f t="shared" si="285"/>
        <v>#DIV/0!</v>
      </c>
      <c r="W183" s="17"/>
      <c r="X183" s="51" t="e">
        <f t="shared" si="287"/>
        <v>#DIV/0!</v>
      </c>
      <c r="Y183" s="78">
        <f>E183+G183+I183+K183+M183+O183+Q183+S183+U183+W183</f>
        <v>0</v>
      </c>
      <c r="Z183" s="49" t="e">
        <f t="shared" ref="Z183:Z189" si="379">Y183/$D183</f>
        <v>#DIV/0!</v>
      </c>
      <c r="AA183" s="78">
        <f>E183+G183+I183+K183+M183+O183+Q183+S183+U183</f>
        <v>0</v>
      </c>
      <c r="AB183" s="49" t="e">
        <f>AA183/$Y183</f>
        <v>#DIV/0!</v>
      </c>
    </row>
    <row r="184" spans="1:28" ht="18.75" customHeight="1" x14ac:dyDescent="0.3">
      <c r="A184" s="15"/>
      <c r="B184" s="190" t="s">
        <v>49</v>
      </c>
      <c r="C184" s="191"/>
      <c r="D184" s="19"/>
      <c r="E184" s="16"/>
      <c r="F184" s="30" t="e">
        <f t="shared" si="294"/>
        <v>#DIV/0!</v>
      </c>
      <c r="G184" s="16"/>
      <c r="H184" s="30" t="e">
        <f t="shared" si="271"/>
        <v>#DIV/0!</v>
      </c>
      <c r="I184" s="16"/>
      <c r="J184" s="30" t="e">
        <f t="shared" si="273"/>
        <v>#DIV/0!</v>
      </c>
      <c r="K184" s="16"/>
      <c r="L184" s="30" t="e">
        <f t="shared" si="275"/>
        <v>#DIV/0!</v>
      </c>
      <c r="M184" s="16"/>
      <c r="N184" s="30" t="e">
        <f t="shared" si="277"/>
        <v>#DIV/0!</v>
      </c>
      <c r="O184" s="137"/>
      <c r="P184" s="138" t="e">
        <f t="shared" si="279"/>
        <v>#DIV/0!</v>
      </c>
      <c r="Q184" s="141"/>
      <c r="R184" s="142" t="e">
        <f t="shared" si="281"/>
        <v>#DIV/0!</v>
      </c>
      <c r="S184" s="141"/>
      <c r="T184" s="145" t="e">
        <f t="shared" si="283"/>
        <v>#DIV/0!</v>
      </c>
      <c r="U184" s="175"/>
      <c r="V184" s="30" t="e">
        <f t="shared" si="285"/>
        <v>#DIV/0!</v>
      </c>
      <c r="W184" s="17"/>
      <c r="X184" s="51" t="e">
        <f t="shared" si="287"/>
        <v>#DIV/0!</v>
      </c>
      <c r="Y184" s="78">
        <f t="shared" ref="Y184:Y189" si="380">E184+G184+I184+K184+M184+O184+Q184+S184+U184+W184</f>
        <v>0</v>
      </c>
      <c r="Z184" s="49" t="e">
        <f t="shared" si="379"/>
        <v>#DIV/0!</v>
      </c>
      <c r="AA184" s="78">
        <f t="shared" ref="AA184:AA189" si="381">E184+G184+I184+K184+M184+O184+Q184+S184+U184</f>
        <v>0</v>
      </c>
      <c r="AB184" s="49" t="e">
        <f t="shared" ref="AB184:AB189" si="382">AA184/$Y184</f>
        <v>#DIV/0!</v>
      </c>
    </row>
    <row r="185" spans="1:28" ht="18.75" customHeight="1" x14ac:dyDescent="0.3">
      <c r="A185" s="15" t="s">
        <v>37</v>
      </c>
      <c r="B185" s="190" t="s">
        <v>2</v>
      </c>
      <c r="C185" s="191"/>
      <c r="D185" s="19"/>
      <c r="E185" s="16"/>
      <c r="F185" s="30" t="e">
        <f t="shared" si="294"/>
        <v>#DIV/0!</v>
      </c>
      <c r="G185" s="16"/>
      <c r="H185" s="30" t="e">
        <f t="shared" si="271"/>
        <v>#DIV/0!</v>
      </c>
      <c r="I185" s="16"/>
      <c r="J185" s="30" t="e">
        <f t="shared" si="273"/>
        <v>#DIV/0!</v>
      </c>
      <c r="K185" s="16"/>
      <c r="L185" s="30" t="e">
        <f t="shared" si="275"/>
        <v>#DIV/0!</v>
      </c>
      <c r="M185" s="16"/>
      <c r="N185" s="30" t="e">
        <f t="shared" si="277"/>
        <v>#DIV/0!</v>
      </c>
      <c r="O185" s="137"/>
      <c r="P185" s="138" t="e">
        <f t="shared" si="279"/>
        <v>#DIV/0!</v>
      </c>
      <c r="Q185" s="141"/>
      <c r="R185" s="142" t="e">
        <f t="shared" si="281"/>
        <v>#DIV/0!</v>
      </c>
      <c r="S185" s="141"/>
      <c r="T185" s="145" t="e">
        <f t="shared" si="283"/>
        <v>#DIV/0!</v>
      </c>
      <c r="U185" s="175"/>
      <c r="V185" s="30" t="e">
        <f t="shared" si="285"/>
        <v>#DIV/0!</v>
      </c>
      <c r="W185" s="17"/>
      <c r="X185" s="51" t="e">
        <f t="shared" si="287"/>
        <v>#DIV/0!</v>
      </c>
      <c r="Y185" s="78">
        <f t="shared" si="380"/>
        <v>0</v>
      </c>
      <c r="Z185" s="49" t="e">
        <f t="shared" si="379"/>
        <v>#DIV/0!</v>
      </c>
      <c r="AA185" s="78">
        <f t="shared" si="381"/>
        <v>0</v>
      </c>
      <c r="AB185" s="49" t="e">
        <f t="shared" si="382"/>
        <v>#DIV/0!</v>
      </c>
    </row>
    <row r="186" spans="1:28" ht="18.75" customHeight="1" x14ac:dyDescent="0.3">
      <c r="A186" s="15" t="s">
        <v>38</v>
      </c>
      <c r="B186" s="190" t="s">
        <v>2</v>
      </c>
      <c r="C186" s="191"/>
      <c r="D186" s="19"/>
      <c r="E186" s="16"/>
      <c r="F186" s="30" t="e">
        <f t="shared" si="294"/>
        <v>#DIV/0!</v>
      </c>
      <c r="G186" s="16"/>
      <c r="H186" s="30" t="e">
        <f t="shared" si="271"/>
        <v>#DIV/0!</v>
      </c>
      <c r="I186" s="16"/>
      <c r="J186" s="30" t="e">
        <f t="shared" si="273"/>
        <v>#DIV/0!</v>
      </c>
      <c r="K186" s="16"/>
      <c r="L186" s="30" t="e">
        <f t="shared" si="275"/>
        <v>#DIV/0!</v>
      </c>
      <c r="M186" s="16"/>
      <c r="N186" s="30" t="e">
        <f t="shared" si="277"/>
        <v>#DIV/0!</v>
      </c>
      <c r="O186" s="137"/>
      <c r="P186" s="138" t="e">
        <f t="shared" si="279"/>
        <v>#DIV/0!</v>
      </c>
      <c r="Q186" s="141"/>
      <c r="R186" s="142" t="e">
        <f t="shared" si="281"/>
        <v>#DIV/0!</v>
      </c>
      <c r="S186" s="141"/>
      <c r="T186" s="145" t="e">
        <f t="shared" si="283"/>
        <v>#DIV/0!</v>
      </c>
      <c r="U186" s="175"/>
      <c r="V186" s="30" t="e">
        <f t="shared" si="285"/>
        <v>#DIV/0!</v>
      </c>
      <c r="W186" s="17"/>
      <c r="X186" s="51" t="e">
        <f t="shared" si="287"/>
        <v>#DIV/0!</v>
      </c>
      <c r="Y186" s="78">
        <f t="shared" si="380"/>
        <v>0</v>
      </c>
      <c r="Z186" s="49" t="e">
        <f t="shared" si="379"/>
        <v>#DIV/0!</v>
      </c>
      <c r="AA186" s="78">
        <f t="shared" si="381"/>
        <v>0</v>
      </c>
      <c r="AB186" s="49" t="e">
        <f t="shared" si="382"/>
        <v>#DIV/0!</v>
      </c>
    </row>
    <row r="187" spans="1:28" ht="18.75" customHeight="1" x14ac:dyDescent="0.3">
      <c r="A187" s="15" t="s">
        <v>39</v>
      </c>
      <c r="B187" s="190" t="s">
        <v>2</v>
      </c>
      <c r="C187" s="191"/>
      <c r="D187" s="19"/>
      <c r="E187" s="16"/>
      <c r="F187" s="30" t="e">
        <f t="shared" si="294"/>
        <v>#DIV/0!</v>
      </c>
      <c r="G187" s="16"/>
      <c r="H187" s="30" t="e">
        <f t="shared" si="271"/>
        <v>#DIV/0!</v>
      </c>
      <c r="I187" s="16"/>
      <c r="J187" s="30" t="e">
        <f t="shared" si="273"/>
        <v>#DIV/0!</v>
      </c>
      <c r="K187" s="16"/>
      <c r="L187" s="30" t="e">
        <f t="shared" si="275"/>
        <v>#DIV/0!</v>
      </c>
      <c r="M187" s="16"/>
      <c r="N187" s="30" t="e">
        <f t="shared" si="277"/>
        <v>#DIV/0!</v>
      </c>
      <c r="O187" s="137"/>
      <c r="P187" s="138" t="e">
        <f t="shared" si="279"/>
        <v>#DIV/0!</v>
      </c>
      <c r="Q187" s="141"/>
      <c r="R187" s="142" t="e">
        <f t="shared" si="281"/>
        <v>#DIV/0!</v>
      </c>
      <c r="S187" s="141"/>
      <c r="T187" s="145" t="e">
        <f t="shared" si="283"/>
        <v>#DIV/0!</v>
      </c>
      <c r="U187" s="175"/>
      <c r="V187" s="30" t="e">
        <f t="shared" si="285"/>
        <v>#DIV/0!</v>
      </c>
      <c r="W187" s="17"/>
      <c r="X187" s="51" t="e">
        <f t="shared" si="287"/>
        <v>#DIV/0!</v>
      </c>
      <c r="Y187" s="78">
        <f t="shared" si="380"/>
        <v>0</v>
      </c>
      <c r="Z187" s="49" t="e">
        <f t="shared" si="379"/>
        <v>#DIV/0!</v>
      </c>
      <c r="AA187" s="78">
        <f t="shared" si="381"/>
        <v>0</v>
      </c>
      <c r="AB187" s="49" t="e">
        <f t="shared" si="382"/>
        <v>#DIV/0!</v>
      </c>
    </row>
    <row r="188" spans="1:28" ht="18.75" customHeight="1" x14ac:dyDescent="0.3">
      <c r="A188" s="15" t="s">
        <v>1</v>
      </c>
      <c r="B188" s="190" t="s">
        <v>2</v>
      </c>
      <c r="C188" s="191"/>
      <c r="D188" s="19"/>
      <c r="E188" s="16"/>
      <c r="F188" s="30" t="e">
        <f t="shared" si="294"/>
        <v>#DIV/0!</v>
      </c>
      <c r="G188" s="16"/>
      <c r="H188" s="30" t="e">
        <f t="shared" si="271"/>
        <v>#DIV/0!</v>
      </c>
      <c r="I188" s="16"/>
      <c r="J188" s="30" t="e">
        <f t="shared" si="273"/>
        <v>#DIV/0!</v>
      </c>
      <c r="K188" s="16"/>
      <c r="L188" s="30" t="e">
        <f t="shared" si="275"/>
        <v>#DIV/0!</v>
      </c>
      <c r="M188" s="16"/>
      <c r="N188" s="30" t="e">
        <f t="shared" si="277"/>
        <v>#DIV/0!</v>
      </c>
      <c r="O188" s="137"/>
      <c r="P188" s="138" t="e">
        <f t="shared" si="279"/>
        <v>#DIV/0!</v>
      </c>
      <c r="Q188" s="141"/>
      <c r="R188" s="142" t="e">
        <f t="shared" si="281"/>
        <v>#DIV/0!</v>
      </c>
      <c r="S188" s="141"/>
      <c r="T188" s="145" t="e">
        <f t="shared" si="283"/>
        <v>#DIV/0!</v>
      </c>
      <c r="U188" s="175"/>
      <c r="V188" s="30" t="e">
        <f t="shared" si="285"/>
        <v>#DIV/0!</v>
      </c>
      <c r="W188" s="17"/>
      <c r="X188" s="51" t="e">
        <f t="shared" si="287"/>
        <v>#DIV/0!</v>
      </c>
      <c r="Y188" s="78">
        <f t="shared" si="380"/>
        <v>0</v>
      </c>
      <c r="Z188" s="49" t="e">
        <f t="shared" si="379"/>
        <v>#DIV/0!</v>
      </c>
      <c r="AA188" s="78">
        <f t="shared" si="381"/>
        <v>0</v>
      </c>
      <c r="AB188" s="49" t="e">
        <f t="shared" si="382"/>
        <v>#DIV/0!</v>
      </c>
    </row>
    <row r="189" spans="1:28" ht="18.75" customHeight="1" x14ac:dyDescent="0.3">
      <c r="A189" s="15" t="s">
        <v>40</v>
      </c>
      <c r="B189" s="190" t="s">
        <v>2</v>
      </c>
      <c r="C189" s="191"/>
      <c r="D189" s="19"/>
      <c r="E189" s="16"/>
      <c r="F189" s="30" t="e">
        <f t="shared" si="294"/>
        <v>#DIV/0!</v>
      </c>
      <c r="G189" s="16"/>
      <c r="H189" s="30" t="e">
        <f t="shared" si="271"/>
        <v>#DIV/0!</v>
      </c>
      <c r="I189" s="16"/>
      <c r="J189" s="30" t="e">
        <f t="shared" si="273"/>
        <v>#DIV/0!</v>
      </c>
      <c r="K189" s="16"/>
      <c r="L189" s="30" t="e">
        <f t="shared" si="275"/>
        <v>#DIV/0!</v>
      </c>
      <c r="M189" s="16"/>
      <c r="N189" s="30" t="e">
        <f t="shared" si="277"/>
        <v>#DIV/0!</v>
      </c>
      <c r="O189" s="137"/>
      <c r="P189" s="138" t="e">
        <f t="shared" si="279"/>
        <v>#DIV/0!</v>
      </c>
      <c r="Q189" s="141"/>
      <c r="R189" s="142" t="e">
        <f t="shared" si="281"/>
        <v>#DIV/0!</v>
      </c>
      <c r="S189" s="141"/>
      <c r="T189" s="145" t="e">
        <f t="shared" si="283"/>
        <v>#DIV/0!</v>
      </c>
      <c r="U189" s="175"/>
      <c r="V189" s="30" t="e">
        <f t="shared" si="285"/>
        <v>#DIV/0!</v>
      </c>
      <c r="W189" s="17"/>
      <c r="X189" s="51" t="e">
        <f t="shared" si="287"/>
        <v>#DIV/0!</v>
      </c>
      <c r="Y189" s="78">
        <f t="shared" si="380"/>
        <v>0</v>
      </c>
      <c r="Z189" s="49" t="e">
        <f t="shared" si="379"/>
        <v>#DIV/0!</v>
      </c>
      <c r="AA189" s="78">
        <f t="shared" si="381"/>
        <v>0</v>
      </c>
      <c r="AB189" s="49" t="e">
        <f t="shared" si="382"/>
        <v>#DIV/0!</v>
      </c>
    </row>
    <row r="190" spans="1:28" s="14" customFormat="1" ht="18.75" customHeight="1" x14ac:dyDescent="0.3">
      <c r="A190" s="192" t="s">
        <v>143</v>
      </c>
      <c r="B190" s="193"/>
      <c r="C190" s="194"/>
      <c r="D190" s="20">
        <f t="shared" ref="D190" si="383">SUM(D191:D197)</f>
        <v>0</v>
      </c>
      <c r="E190" s="12">
        <f t="shared" ref="E190" si="384">SUM(E191:E197)</f>
        <v>0</v>
      </c>
      <c r="F190" s="13" t="e">
        <f t="shared" si="294"/>
        <v>#DIV/0!</v>
      </c>
      <c r="G190" s="12">
        <f t="shared" ref="G190" si="385">SUM(G191:G197)</f>
        <v>0</v>
      </c>
      <c r="H190" s="13" t="e">
        <f t="shared" si="271"/>
        <v>#DIV/0!</v>
      </c>
      <c r="I190" s="12">
        <f t="shared" ref="I190" si="386">SUM(I191:I197)</f>
        <v>0</v>
      </c>
      <c r="J190" s="13" t="e">
        <f t="shared" si="273"/>
        <v>#DIV/0!</v>
      </c>
      <c r="K190" s="12">
        <f t="shared" ref="K190" si="387">SUM(K191:K197)</f>
        <v>0</v>
      </c>
      <c r="L190" s="13" t="e">
        <f t="shared" si="275"/>
        <v>#DIV/0!</v>
      </c>
      <c r="M190" s="12">
        <f t="shared" ref="M190" si="388">SUM(M191:M197)</f>
        <v>0</v>
      </c>
      <c r="N190" s="13" t="e">
        <f t="shared" si="277"/>
        <v>#DIV/0!</v>
      </c>
      <c r="O190" s="135">
        <f t="shared" ref="O190" si="389">SUM(O191:O197)</f>
        <v>0</v>
      </c>
      <c r="P190" s="136" t="e">
        <f t="shared" si="279"/>
        <v>#DIV/0!</v>
      </c>
      <c r="Q190" s="139">
        <f t="shared" ref="Q190" si="390">SUM(Q191:Q197)</f>
        <v>0</v>
      </c>
      <c r="R190" s="140" t="e">
        <f t="shared" si="281"/>
        <v>#DIV/0!</v>
      </c>
      <c r="S190" s="143">
        <f t="shared" ref="S190" si="391">SUM(S191:S197)</f>
        <v>0</v>
      </c>
      <c r="T190" s="144" t="e">
        <f t="shared" si="283"/>
        <v>#DIV/0!</v>
      </c>
      <c r="U190" s="12">
        <f t="shared" ref="U190" si="392">SUM(U191:U197)</f>
        <v>0</v>
      </c>
      <c r="V190" s="13" t="e">
        <f t="shared" si="285"/>
        <v>#DIV/0!</v>
      </c>
      <c r="W190" s="27">
        <f t="shared" ref="W190" si="393">SUM(W191:W197)</f>
        <v>0</v>
      </c>
      <c r="X190" s="28" t="e">
        <f t="shared" si="287"/>
        <v>#DIV/0!</v>
      </c>
      <c r="Y190" s="77">
        <f>SUM(Y191:Y197)</f>
        <v>0</v>
      </c>
      <c r="Z190" s="48" t="e">
        <f>Y190/$D190</f>
        <v>#DIV/0!</v>
      </c>
      <c r="AA190" s="77">
        <f>SUM(AA191:AA197)</f>
        <v>0</v>
      </c>
      <c r="AB190" s="79" t="e">
        <f>AA190/$Y190</f>
        <v>#DIV/0!</v>
      </c>
    </row>
    <row r="191" spans="1:28" ht="18.75" customHeight="1" x14ac:dyDescent="0.3">
      <c r="A191" s="15" t="s">
        <v>24</v>
      </c>
      <c r="B191" s="190" t="s">
        <v>110</v>
      </c>
      <c r="C191" s="191"/>
      <c r="D191" s="19"/>
      <c r="E191" s="16"/>
      <c r="F191" s="30" t="e">
        <f t="shared" si="294"/>
        <v>#DIV/0!</v>
      </c>
      <c r="G191" s="16"/>
      <c r="H191" s="30" t="e">
        <f t="shared" si="271"/>
        <v>#DIV/0!</v>
      </c>
      <c r="I191" s="16"/>
      <c r="J191" s="30" t="e">
        <f t="shared" si="273"/>
        <v>#DIV/0!</v>
      </c>
      <c r="K191" s="16"/>
      <c r="L191" s="30" t="e">
        <f t="shared" si="275"/>
        <v>#DIV/0!</v>
      </c>
      <c r="M191" s="16"/>
      <c r="N191" s="30" t="e">
        <f t="shared" si="277"/>
        <v>#DIV/0!</v>
      </c>
      <c r="O191" s="137"/>
      <c r="P191" s="138" t="e">
        <f t="shared" si="279"/>
        <v>#DIV/0!</v>
      </c>
      <c r="Q191" s="141"/>
      <c r="R191" s="142" t="e">
        <f t="shared" si="281"/>
        <v>#DIV/0!</v>
      </c>
      <c r="S191" s="141"/>
      <c r="T191" s="145" t="e">
        <f t="shared" si="283"/>
        <v>#DIV/0!</v>
      </c>
      <c r="U191" s="175"/>
      <c r="V191" s="30" t="e">
        <f t="shared" si="285"/>
        <v>#DIV/0!</v>
      </c>
      <c r="W191" s="17"/>
      <c r="X191" s="51" t="e">
        <f t="shared" si="287"/>
        <v>#DIV/0!</v>
      </c>
      <c r="Y191" s="78">
        <f>E191+G191+I191+K191+M191+O191+Q191+S191+U191+W191</f>
        <v>0</v>
      </c>
      <c r="Z191" s="49" t="e">
        <f t="shared" ref="Z191:Z197" si="394">Y191/$D191</f>
        <v>#DIV/0!</v>
      </c>
      <c r="AA191" s="78">
        <f>E191+G191+I191+K191+M191+O191+Q191+S191+U191</f>
        <v>0</v>
      </c>
      <c r="AB191" s="49" t="e">
        <f>AA191/$Y191</f>
        <v>#DIV/0!</v>
      </c>
    </row>
    <row r="192" spans="1:28" ht="18.75" customHeight="1" x14ac:dyDescent="0.3">
      <c r="A192" s="15"/>
      <c r="B192" s="190" t="s">
        <v>49</v>
      </c>
      <c r="C192" s="191"/>
      <c r="D192" s="19"/>
      <c r="E192" s="16"/>
      <c r="F192" s="30" t="e">
        <f t="shared" si="294"/>
        <v>#DIV/0!</v>
      </c>
      <c r="G192" s="16"/>
      <c r="H192" s="30" t="e">
        <f t="shared" si="271"/>
        <v>#DIV/0!</v>
      </c>
      <c r="I192" s="16"/>
      <c r="J192" s="30" t="e">
        <f t="shared" si="273"/>
        <v>#DIV/0!</v>
      </c>
      <c r="K192" s="16"/>
      <c r="L192" s="30" t="e">
        <f t="shared" si="275"/>
        <v>#DIV/0!</v>
      </c>
      <c r="M192" s="16"/>
      <c r="N192" s="30" t="e">
        <f t="shared" si="277"/>
        <v>#DIV/0!</v>
      </c>
      <c r="O192" s="137"/>
      <c r="P192" s="138" t="e">
        <f t="shared" si="279"/>
        <v>#DIV/0!</v>
      </c>
      <c r="Q192" s="141"/>
      <c r="R192" s="142" t="e">
        <f t="shared" si="281"/>
        <v>#DIV/0!</v>
      </c>
      <c r="S192" s="141"/>
      <c r="T192" s="145" t="e">
        <f t="shared" si="283"/>
        <v>#DIV/0!</v>
      </c>
      <c r="U192" s="175"/>
      <c r="V192" s="30" t="e">
        <f t="shared" si="285"/>
        <v>#DIV/0!</v>
      </c>
      <c r="W192" s="17"/>
      <c r="X192" s="51" t="e">
        <f t="shared" si="287"/>
        <v>#DIV/0!</v>
      </c>
      <c r="Y192" s="78">
        <f t="shared" ref="Y192:Y197" si="395">E192+G192+I192+K192+M192+O192+Q192+S192+U192+W192</f>
        <v>0</v>
      </c>
      <c r="Z192" s="49" t="e">
        <f t="shared" si="394"/>
        <v>#DIV/0!</v>
      </c>
      <c r="AA192" s="78">
        <f t="shared" ref="AA192:AA197" si="396">E192+G192+I192+K192+M192+O192+Q192+S192+U192</f>
        <v>0</v>
      </c>
      <c r="AB192" s="49" t="e">
        <f t="shared" ref="AB192:AB197" si="397">AA192/$Y192</f>
        <v>#DIV/0!</v>
      </c>
    </row>
    <row r="193" spans="1:28" ht="18.75" customHeight="1" x14ac:dyDescent="0.3">
      <c r="A193" s="15" t="s">
        <v>37</v>
      </c>
      <c r="B193" s="190" t="s">
        <v>2</v>
      </c>
      <c r="C193" s="191"/>
      <c r="D193" s="19"/>
      <c r="E193" s="16"/>
      <c r="F193" s="30" t="e">
        <f t="shared" si="294"/>
        <v>#DIV/0!</v>
      </c>
      <c r="G193" s="16"/>
      <c r="H193" s="30" t="e">
        <f t="shared" si="271"/>
        <v>#DIV/0!</v>
      </c>
      <c r="I193" s="16"/>
      <c r="J193" s="30" t="e">
        <f t="shared" si="273"/>
        <v>#DIV/0!</v>
      </c>
      <c r="K193" s="16"/>
      <c r="L193" s="30" t="e">
        <f t="shared" si="275"/>
        <v>#DIV/0!</v>
      </c>
      <c r="M193" s="16"/>
      <c r="N193" s="30" t="e">
        <f t="shared" si="277"/>
        <v>#DIV/0!</v>
      </c>
      <c r="O193" s="137"/>
      <c r="P193" s="138" t="e">
        <f t="shared" si="279"/>
        <v>#DIV/0!</v>
      </c>
      <c r="Q193" s="141"/>
      <c r="R193" s="142" t="e">
        <f t="shared" si="281"/>
        <v>#DIV/0!</v>
      </c>
      <c r="S193" s="141"/>
      <c r="T193" s="145" t="e">
        <f t="shared" si="283"/>
        <v>#DIV/0!</v>
      </c>
      <c r="U193" s="175"/>
      <c r="V193" s="30" t="e">
        <f t="shared" si="285"/>
        <v>#DIV/0!</v>
      </c>
      <c r="W193" s="17"/>
      <c r="X193" s="51" t="e">
        <f t="shared" si="287"/>
        <v>#DIV/0!</v>
      </c>
      <c r="Y193" s="78">
        <f t="shared" si="395"/>
        <v>0</v>
      </c>
      <c r="Z193" s="49" t="e">
        <f t="shared" si="394"/>
        <v>#DIV/0!</v>
      </c>
      <c r="AA193" s="78">
        <f t="shared" si="396"/>
        <v>0</v>
      </c>
      <c r="AB193" s="49" t="e">
        <f t="shared" si="397"/>
        <v>#DIV/0!</v>
      </c>
    </row>
    <row r="194" spans="1:28" ht="18.75" customHeight="1" x14ac:dyDescent="0.3">
      <c r="A194" s="15" t="s">
        <v>38</v>
      </c>
      <c r="B194" s="190" t="s">
        <v>2</v>
      </c>
      <c r="C194" s="191"/>
      <c r="D194" s="19"/>
      <c r="E194" s="16"/>
      <c r="F194" s="30" t="e">
        <f t="shared" si="294"/>
        <v>#DIV/0!</v>
      </c>
      <c r="G194" s="16"/>
      <c r="H194" s="30" t="e">
        <f t="shared" si="271"/>
        <v>#DIV/0!</v>
      </c>
      <c r="I194" s="16"/>
      <c r="J194" s="30" t="e">
        <f t="shared" si="273"/>
        <v>#DIV/0!</v>
      </c>
      <c r="K194" s="16"/>
      <c r="L194" s="30" t="e">
        <f t="shared" si="275"/>
        <v>#DIV/0!</v>
      </c>
      <c r="M194" s="16"/>
      <c r="N194" s="30" t="e">
        <f t="shared" si="277"/>
        <v>#DIV/0!</v>
      </c>
      <c r="O194" s="137"/>
      <c r="P194" s="138" t="e">
        <f t="shared" si="279"/>
        <v>#DIV/0!</v>
      </c>
      <c r="Q194" s="141"/>
      <c r="R194" s="142" t="e">
        <f t="shared" si="281"/>
        <v>#DIV/0!</v>
      </c>
      <c r="S194" s="141"/>
      <c r="T194" s="145" t="e">
        <f t="shared" si="283"/>
        <v>#DIV/0!</v>
      </c>
      <c r="U194" s="175"/>
      <c r="V194" s="30" t="e">
        <f t="shared" si="285"/>
        <v>#DIV/0!</v>
      </c>
      <c r="W194" s="17"/>
      <c r="X194" s="51" t="e">
        <f t="shared" si="287"/>
        <v>#DIV/0!</v>
      </c>
      <c r="Y194" s="78">
        <f t="shared" si="395"/>
        <v>0</v>
      </c>
      <c r="Z194" s="49" t="e">
        <f t="shared" si="394"/>
        <v>#DIV/0!</v>
      </c>
      <c r="AA194" s="78">
        <f t="shared" si="396"/>
        <v>0</v>
      </c>
      <c r="AB194" s="49" t="e">
        <f t="shared" si="397"/>
        <v>#DIV/0!</v>
      </c>
    </row>
    <row r="195" spans="1:28" ht="18.75" customHeight="1" x14ac:dyDescent="0.3">
      <c r="A195" s="15" t="s">
        <v>39</v>
      </c>
      <c r="B195" s="190" t="s">
        <v>2</v>
      </c>
      <c r="C195" s="191"/>
      <c r="D195" s="19"/>
      <c r="E195" s="16"/>
      <c r="F195" s="30" t="e">
        <f t="shared" si="294"/>
        <v>#DIV/0!</v>
      </c>
      <c r="G195" s="16"/>
      <c r="H195" s="30" t="e">
        <f t="shared" si="271"/>
        <v>#DIV/0!</v>
      </c>
      <c r="I195" s="16"/>
      <c r="J195" s="30" t="e">
        <f t="shared" si="273"/>
        <v>#DIV/0!</v>
      </c>
      <c r="K195" s="16"/>
      <c r="L195" s="30" t="e">
        <f t="shared" si="275"/>
        <v>#DIV/0!</v>
      </c>
      <c r="M195" s="16"/>
      <c r="N195" s="30" t="e">
        <f t="shared" si="277"/>
        <v>#DIV/0!</v>
      </c>
      <c r="O195" s="137"/>
      <c r="P195" s="138" t="e">
        <f t="shared" si="279"/>
        <v>#DIV/0!</v>
      </c>
      <c r="Q195" s="141"/>
      <c r="R195" s="142" t="e">
        <f t="shared" si="281"/>
        <v>#DIV/0!</v>
      </c>
      <c r="S195" s="141"/>
      <c r="T195" s="145" t="e">
        <f t="shared" si="283"/>
        <v>#DIV/0!</v>
      </c>
      <c r="U195" s="175"/>
      <c r="V195" s="30" t="e">
        <f t="shared" si="285"/>
        <v>#DIV/0!</v>
      </c>
      <c r="W195" s="17"/>
      <c r="X195" s="51" t="e">
        <f t="shared" si="287"/>
        <v>#DIV/0!</v>
      </c>
      <c r="Y195" s="78">
        <f t="shared" si="395"/>
        <v>0</v>
      </c>
      <c r="Z195" s="49" t="e">
        <f t="shared" si="394"/>
        <v>#DIV/0!</v>
      </c>
      <c r="AA195" s="78">
        <f t="shared" si="396"/>
        <v>0</v>
      </c>
      <c r="AB195" s="49" t="e">
        <f t="shared" si="397"/>
        <v>#DIV/0!</v>
      </c>
    </row>
    <row r="196" spans="1:28" ht="18.75" customHeight="1" x14ac:dyDescent="0.3">
      <c r="A196" s="15" t="s">
        <v>1</v>
      </c>
      <c r="B196" s="190" t="s">
        <v>2</v>
      </c>
      <c r="C196" s="191"/>
      <c r="D196" s="19"/>
      <c r="E196" s="16"/>
      <c r="F196" s="30" t="e">
        <f t="shared" si="294"/>
        <v>#DIV/0!</v>
      </c>
      <c r="G196" s="16"/>
      <c r="H196" s="30" t="e">
        <f t="shared" si="271"/>
        <v>#DIV/0!</v>
      </c>
      <c r="I196" s="16"/>
      <c r="J196" s="30" t="e">
        <f t="shared" si="273"/>
        <v>#DIV/0!</v>
      </c>
      <c r="K196" s="16"/>
      <c r="L196" s="30" t="e">
        <f t="shared" si="275"/>
        <v>#DIV/0!</v>
      </c>
      <c r="M196" s="16"/>
      <c r="N196" s="30" t="e">
        <f t="shared" si="277"/>
        <v>#DIV/0!</v>
      </c>
      <c r="O196" s="137"/>
      <c r="P196" s="138" t="e">
        <f t="shared" si="279"/>
        <v>#DIV/0!</v>
      </c>
      <c r="Q196" s="141"/>
      <c r="R196" s="142" t="e">
        <f t="shared" si="281"/>
        <v>#DIV/0!</v>
      </c>
      <c r="S196" s="141"/>
      <c r="T196" s="145" t="e">
        <f t="shared" si="283"/>
        <v>#DIV/0!</v>
      </c>
      <c r="U196" s="175"/>
      <c r="V196" s="30" t="e">
        <f t="shared" si="285"/>
        <v>#DIV/0!</v>
      </c>
      <c r="W196" s="17"/>
      <c r="X196" s="51" t="e">
        <f t="shared" si="287"/>
        <v>#DIV/0!</v>
      </c>
      <c r="Y196" s="78">
        <f t="shared" si="395"/>
        <v>0</v>
      </c>
      <c r="Z196" s="49" t="e">
        <f t="shared" si="394"/>
        <v>#DIV/0!</v>
      </c>
      <c r="AA196" s="78">
        <f t="shared" si="396"/>
        <v>0</v>
      </c>
      <c r="AB196" s="49" t="e">
        <f t="shared" si="397"/>
        <v>#DIV/0!</v>
      </c>
    </row>
    <row r="197" spans="1:28" ht="18.75" customHeight="1" x14ac:dyDescent="0.3">
      <c r="A197" s="15" t="s">
        <v>40</v>
      </c>
      <c r="B197" s="190" t="s">
        <v>2</v>
      </c>
      <c r="C197" s="191"/>
      <c r="D197" s="19"/>
      <c r="E197" s="16"/>
      <c r="F197" s="30" t="e">
        <f t="shared" si="294"/>
        <v>#DIV/0!</v>
      </c>
      <c r="G197" s="16"/>
      <c r="H197" s="30" t="e">
        <f t="shared" si="271"/>
        <v>#DIV/0!</v>
      </c>
      <c r="I197" s="16"/>
      <c r="J197" s="30" t="e">
        <f t="shared" si="273"/>
        <v>#DIV/0!</v>
      </c>
      <c r="K197" s="16"/>
      <c r="L197" s="30" t="e">
        <f t="shared" si="275"/>
        <v>#DIV/0!</v>
      </c>
      <c r="M197" s="16"/>
      <c r="N197" s="30" t="e">
        <f t="shared" si="277"/>
        <v>#DIV/0!</v>
      </c>
      <c r="O197" s="137"/>
      <c r="P197" s="138" t="e">
        <f t="shared" si="279"/>
        <v>#DIV/0!</v>
      </c>
      <c r="Q197" s="141"/>
      <c r="R197" s="142" t="e">
        <f t="shared" si="281"/>
        <v>#DIV/0!</v>
      </c>
      <c r="S197" s="141"/>
      <c r="T197" s="145" t="e">
        <f t="shared" si="283"/>
        <v>#DIV/0!</v>
      </c>
      <c r="U197" s="175"/>
      <c r="V197" s="30" t="e">
        <f t="shared" si="285"/>
        <v>#DIV/0!</v>
      </c>
      <c r="W197" s="17"/>
      <c r="X197" s="51" t="e">
        <f t="shared" si="287"/>
        <v>#DIV/0!</v>
      </c>
      <c r="Y197" s="78">
        <f t="shared" si="395"/>
        <v>0</v>
      </c>
      <c r="Z197" s="49" t="e">
        <f t="shared" si="394"/>
        <v>#DIV/0!</v>
      </c>
      <c r="AA197" s="78">
        <f t="shared" si="396"/>
        <v>0</v>
      </c>
      <c r="AB197" s="49" t="e">
        <f t="shared" si="397"/>
        <v>#DIV/0!</v>
      </c>
    </row>
    <row r="198" spans="1:28" ht="18.75" customHeight="1" x14ac:dyDescent="0.3">
      <c r="A198" s="192" t="s">
        <v>144</v>
      </c>
      <c r="B198" s="193"/>
      <c r="C198" s="194"/>
      <c r="D198" s="20">
        <f t="shared" ref="D198" si="398">SUM(D199:D205)</f>
        <v>0</v>
      </c>
      <c r="E198" s="12">
        <f t="shared" ref="E198" si="399">SUM(E199:E205)</f>
        <v>0</v>
      </c>
      <c r="F198" s="13" t="e">
        <f t="shared" si="294"/>
        <v>#DIV/0!</v>
      </c>
      <c r="G198" s="12">
        <f t="shared" ref="G198" si="400">SUM(G199:G205)</f>
        <v>0</v>
      </c>
      <c r="H198" s="13" t="e">
        <f t="shared" ref="H198:H238" si="401">G198/$Y198</f>
        <v>#DIV/0!</v>
      </c>
      <c r="I198" s="12">
        <f t="shared" ref="I198" si="402">SUM(I199:I205)</f>
        <v>0</v>
      </c>
      <c r="J198" s="13" t="e">
        <f t="shared" ref="J198:J238" si="403">I198/$Y198</f>
        <v>#DIV/0!</v>
      </c>
      <c r="K198" s="12">
        <f t="shared" ref="K198" si="404">SUM(K199:K205)</f>
        <v>0</v>
      </c>
      <c r="L198" s="13" t="e">
        <f t="shared" ref="L198:L238" si="405">K198/$Y198</f>
        <v>#DIV/0!</v>
      </c>
      <c r="M198" s="12">
        <f t="shared" ref="M198" si="406">SUM(M199:M205)</f>
        <v>0</v>
      </c>
      <c r="N198" s="13" t="e">
        <f t="shared" ref="N198:N238" si="407">M198/$Y198</f>
        <v>#DIV/0!</v>
      </c>
      <c r="O198" s="135">
        <f t="shared" ref="O198" si="408">SUM(O199:O205)</f>
        <v>0</v>
      </c>
      <c r="P198" s="136" t="e">
        <f t="shared" ref="P198:P238" si="409">O198/$Y198</f>
        <v>#DIV/0!</v>
      </c>
      <c r="Q198" s="139">
        <f t="shared" ref="Q198" si="410">SUM(Q199:Q205)</f>
        <v>0</v>
      </c>
      <c r="R198" s="140" t="e">
        <f t="shared" ref="R198:R238" si="411">Q198/$Y198</f>
        <v>#DIV/0!</v>
      </c>
      <c r="S198" s="143">
        <f t="shared" ref="S198" si="412">SUM(S199:S205)</f>
        <v>0</v>
      </c>
      <c r="T198" s="144" t="e">
        <f t="shared" ref="T198:T238" si="413">S198/$Y198</f>
        <v>#DIV/0!</v>
      </c>
      <c r="U198" s="12">
        <f t="shared" ref="U198" si="414">SUM(U199:U205)</f>
        <v>0</v>
      </c>
      <c r="V198" s="13" t="e">
        <f t="shared" ref="V198:V238" si="415">U198/$Y198</f>
        <v>#DIV/0!</v>
      </c>
      <c r="W198" s="27">
        <f t="shared" ref="W198" si="416">SUM(W199:W205)</f>
        <v>0</v>
      </c>
      <c r="X198" s="28" t="e">
        <f t="shared" ref="X198:X238" si="417">W198/$Y198</f>
        <v>#DIV/0!</v>
      </c>
      <c r="Y198" s="77">
        <f>SUM(Y199:Y205)</f>
        <v>0</v>
      </c>
      <c r="Z198" s="48" t="e">
        <f>Y198/$D198</f>
        <v>#DIV/0!</v>
      </c>
      <c r="AA198" s="77">
        <f>SUM(AA199:AA205)</f>
        <v>0</v>
      </c>
      <c r="AB198" s="79" t="e">
        <f>AA198/$Y198</f>
        <v>#DIV/0!</v>
      </c>
    </row>
    <row r="199" spans="1:28" ht="18.75" customHeight="1" x14ac:dyDescent="0.3">
      <c r="A199" s="15" t="s">
        <v>24</v>
      </c>
      <c r="B199" s="190" t="s">
        <v>110</v>
      </c>
      <c r="C199" s="191"/>
      <c r="D199" s="19"/>
      <c r="E199" s="16"/>
      <c r="F199" s="30" t="e">
        <f t="shared" si="294"/>
        <v>#DIV/0!</v>
      </c>
      <c r="G199" s="16"/>
      <c r="H199" s="30" t="e">
        <f t="shared" si="401"/>
        <v>#DIV/0!</v>
      </c>
      <c r="I199" s="16"/>
      <c r="J199" s="30" t="e">
        <f t="shared" si="403"/>
        <v>#DIV/0!</v>
      </c>
      <c r="K199" s="16"/>
      <c r="L199" s="30" t="e">
        <f t="shared" si="405"/>
        <v>#DIV/0!</v>
      </c>
      <c r="M199" s="16"/>
      <c r="N199" s="30" t="e">
        <f t="shared" si="407"/>
        <v>#DIV/0!</v>
      </c>
      <c r="O199" s="137"/>
      <c r="P199" s="138" t="e">
        <f t="shared" si="409"/>
        <v>#DIV/0!</v>
      </c>
      <c r="Q199" s="141"/>
      <c r="R199" s="142" t="e">
        <f t="shared" si="411"/>
        <v>#DIV/0!</v>
      </c>
      <c r="S199" s="141"/>
      <c r="T199" s="145" t="e">
        <f t="shared" si="413"/>
        <v>#DIV/0!</v>
      </c>
      <c r="U199" s="175"/>
      <c r="V199" s="30" t="e">
        <f t="shared" si="415"/>
        <v>#DIV/0!</v>
      </c>
      <c r="W199" s="17"/>
      <c r="X199" s="51" t="e">
        <f t="shared" si="417"/>
        <v>#DIV/0!</v>
      </c>
      <c r="Y199" s="78">
        <f>E199+G199+I199+K199+M199+O199+Q199+S199+U199+W199</f>
        <v>0</v>
      </c>
      <c r="Z199" s="49" t="e">
        <f t="shared" ref="Z199:Z205" si="418">Y199/$D199</f>
        <v>#DIV/0!</v>
      </c>
      <c r="AA199" s="78">
        <f>E199+G199+I199+K199+M199+O199+Q199+S199+U199</f>
        <v>0</v>
      </c>
      <c r="AB199" s="49" t="e">
        <f>AA199/$Y199</f>
        <v>#DIV/0!</v>
      </c>
    </row>
    <row r="200" spans="1:28" ht="18.75" customHeight="1" x14ac:dyDescent="0.3">
      <c r="A200" s="15"/>
      <c r="B200" s="190" t="s">
        <v>49</v>
      </c>
      <c r="C200" s="191"/>
      <c r="D200" s="19"/>
      <c r="E200" s="16"/>
      <c r="F200" s="30" t="e">
        <f t="shared" si="294"/>
        <v>#DIV/0!</v>
      </c>
      <c r="G200" s="16"/>
      <c r="H200" s="30" t="e">
        <f t="shared" si="401"/>
        <v>#DIV/0!</v>
      </c>
      <c r="I200" s="16"/>
      <c r="J200" s="30" t="e">
        <f t="shared" si="403"/>
        <v>#DIV/0!</v>
      </c>
      <c r="K200" s="16"/>
      <c r="L200" s="30" t="e">
        <f t="shared" si="405"/>
        <v>#DIV/0!</v>
      </c>
      <c r="M200" s="16"/>
      <c r="N200" s="30" t="e">
        <f t="shared" si="407"/>
        <v>#DIV/0!</v>
      </c>
      <c r="O200" s="137"/>
      <c r="P200" s="138" t="e">
        <f t="shared" si="409"/>
        <v>#DIV/0!</v>
      </c>
      <c r="Q200" s="141"/>
      <c r="R200" s="142" t="e">
        <f t="shared" si="411"/>
        <v>#DIV/0!</v>
      </c>
      <c r="S200" s="141"/>
      <c r="T200" s="145" t="e">
        <f t="shared" si="413"/>
        <v>#DIV/0!</v>
      </c>
      <c r="U200" s="175"/>
      <c r="V200" s="30" t="e">
        <f t="shared" si="415"/>
        <v>#DIV/0!</v>
      </c>
      <c r="W200" s="17"/>
      <c r="X200" s="51" t="e">
        <f t="shared" si="417"/>
        <v>#DIV/0!</v>
      </c>
      <c r="Y200" s="78">
        <f t="shared" ref="Y200:Y205" si="419">E200+G200+I200+K200+M200+O200+Q200+S200+U200+W200</f>
        <v>0</v>
      </c>
      <c r="Z200" s="49" t="e">
        <f t="shared" si="418"/>
        <v>#DIV/0!</v>
      </c>
      <c r="AA200" s="78">
        <f t="shared" ref="AA200:AA205" si="420">E200+G200+I200+K200+M200+O200+Q200+S200+U200</f>
        <v>0</v>
      </c>
      <c r="AB200" s="49" t="e">
        <f t="shared" ref="AB200:AB205" si="421">AA200/$Y200</f>
        <v>#DIV/0!</v>
      </c>
    </row>
    <row r="201" spans="1:28" ht="18.75" customHeight="1" x14ac:dyDescent="0.3">
      <c r="A201" s="15" t="s">
        <v>37</v>
      </c>
      <c r="B201" s="190" t="s">
        <v>2</v>
      </c>
      <c r="C201" s="191"/>
      <c r="D201" s="19"/>
      <c r="E201" s="16"/>
      <c r="F201" s="30" t="e">
        <f t="shared" si="294"/>
        <v>#DIV/0!</v>
      </c>
      <c r="G201" s="16"/>
      <c r="H201" s="30" t="e">
        <f t="shared" si="401"/>
        <v>#DIV/0!</v>
      </c>
      <c r="I201" s="16"/>
      <c r="J201" s="30" t="e">
        <f t="shared" si="403"/>
        <v>#DIV/0!</v>
      </c>
      <c r="K201" s="16"/>
      <c r="L201" s="30" t="e">
        <f t="shared" si="405"/>
        <v>#DIV/0!</v>
      </c>
      <c r="M201" s="16"/>
      <c r="N201" s="30" t="e">
        <f t="shared" si="407"/>
        <v>#DIV/0!</v>
      </c>
      <c r="O201" s="137"/>
      <c r="P201" s="138" t="e">
        <f t="shared" si="409"/>
        <v>#DIV/0!</v>
      </c>
      <c r="Q201" s="141"/>
      <c r="R201" s="142" t="e">
        <f t="shared" si="411"/>
        <v>#DIV/0!</v>
      </c>
      <c r="S201" s="141"/>
      <c r="T201" s="145" t="e">
        <f t="shared" si="413"/>
        <v>#DIV/0!</v>
      </c>
      <c r="U201" s="175"/>
      <c r="V201" s="30" t="e">
        <f t="shared" si="415"/>
        <v>#DIV/0!</v>
      </c>
      <c r="W201" s="17"/>
      <c r="X201" s="51" t="e">
        <f t="shared" si="417"/>
        <v>#DIV/0!</v>
      </c>
      <c r="Y201" s="78">
        <f t="shared" si="419"/>
        <v>0</v>
      </c>
      <c r="Z201" s="49" t="e">
        <f t="shared" si="418"/>
        <v>#DIV/0!</v>
      </c>
      <c r="AA201" s="78">
        <f t="shared" si="420"/>
        <v>0</v>
      </c>
      <c r="AB201" s="49" t="e">
        <f t="shared" si="421"/>
        <v>#DIV/0!</v>
      </c>
    </row>
    <row r="202" spans="1:28" ht="18.75" customHeight="1" x14ac:dyDescent="0.3">
      <c r="A202" s="15" t="s">
        <v>38</v>
      </c>
      <c r="B202" s="190" t="s">
        <v>2</v>
      </c>
      <c r="C202" s="191"/>
      <c r="D202" s="19"/>
      <c r="E202" s="16"/>
      <c r="F202" s="30" t="e">
        <f t="shared" si="294"/>
        <v>#DIV/0!</v>
      </c>
      <c r="G202" s="16"/>
      <c r="H202" s="30" t="e">
        <f t="shared" si="401"/>
        <v>#DIV/0!</v>
      </c>
      <c r="I202" s="16"/>
      <c r="J202" s="30" t="e">
        <f t="shared" si="403"/>
        <v>#DIV/0!</v>
      </c>
      <c r="K202" s="16"/>
      <c r="L202" s="30" t="e">
        <f t="shared" si="405"/>
        <v>#DIV/0!</v>
      </c>
      <c r="M202" s="16"/>
      <c r="N202" s="30" t="e">
        <f t="shared" si="407"/>
        <v>#DIV/0!</v>
      </c>
      <c r="O202" s="137"/>
      <c r="P202" s="138" t="e">
        <f t="shared" si="409"/>
        <v>#DIV/0!</v>
      </c>
      <c r="Q202" s="141"/>
      <c r="R202" s="142" t="e">
        <f t="shared" si="411"/>
        <v>#DIV/0!</v>
      </c>
      <c r="S202" s="141"/>
      <c r="T202" s="145" t="e">
        <f t="shared" si="413"/>
        <v>#DIV/0!</v>
      </c>
      <c r="U202" s="175"/>
      <c r="V202" s="30" t="e">
        <f t="shared" si="415"/>
        <v>#DIV/0!</v>
      </c>
      <c r="W202" s="17"/>
      <c r="X202" s="51" t="e">
        <f t="shared" si="417"/>
        <v>#DIV/0!</v>
      </c>
      <c r="Y202" s="78">
        <f t="shared" si="419"/>
        <v>0</v>
      </c>
      <c r="Z202" s="49" t="e">
        <f t="shared" si="418"/>
        <v>#DIV/0!</v>
      </c>
      <c r="AA202" s="78">
        <f t="shared" si="420"/>
        <v>0</v>
      </c>
      <c r="AB202" s="49" t="e">
        <f t="shared" si="421"/>
        <v>#DIV/0!</v>
      </c>
    </row>
    <row r="203" spans="1:28" ht="18.75" customHeight="1" x14ac:dyDescent="0.3">
      <c r="A203" s="15" t="s">
        <v>39</v>
      </c>
      <c r="B203" s="190" t="s">
        <v>2</v>
      </c>
      <c r="C203" s="191"/>
      <c r="D203" s="19"/>
      <c r="E203" s="16"/>
      <c r="F203" s="30" t="e">
        <f t="shared" si="294"/>
        <v>#DIV/0!</v>
      </c>
      <c r="G203" s="16"/>
      <c r="H203" s="30" t="e">
        <f t="shared" si="401"/>
        <v>#DIV/0!</v>
      </c>
      <c r="I203" s="16"/>
      <c r="J203" s="30" t="e">
        <f t="shared" si="403"/>
        <v>#DIV/0!</v>
      </c>
      <c r="K203" s="16"/>
      <c r="L203" s="30" t="e">
        <f t="shared" si="405"/>
        <v>#DIV/0!</v>
      </c>
      <c r="M203" s="16"/>
      <c r="N203" s="30" t="e">
        <f t="shared" si="407"/>
        <v>#DIV/0!</v>
      </c>
      <c r="O203" s="137"/>
      <c r="P203" s="138" t="e">
        <f t="shared" si="409"/>
        <v>#DIV/0!</v>
      </c>
      <c r="Q203" s="141"/>
      <c r="R203" s="142" t="e">
        <f t="shared" si="411"/>
        <v>#DIV/0!</v>
      </c>
      <c r="S203" s="141"/>
      <c r="T203" s="145" t="e">
        <f t="shared" si="413"/>
        <v>#DIV/0!</v>
      </c>
      <c r="U203" s="175"/>
      <c r="V203" s="30" t="e">
        <f t="shared" si="415"/>
        <v>#DIV/0!</v>
      </c>
      <c r="W203" s="17"/>
      <c r="X203" s="51" t="e">
        <f t="shared" si="417"/>
        <v>#DIV/0!</v>
      </c>
      <c r="Y203" s="78">
        <f t="shared" si="419"/>
        <v>0</v>
      </c>
      <c r="Z203" s="49" t="e">
        <f t="shared" si="418"/>
        <v>#DIV/0!</v>
      </c>
      <c r="AA203" s="78">
        <f t="shared" si="420"/>
        <v>0</v>
      </c>
      <c r="AB203" s="49" t="e">
        <f t="shared" si="421"/>
        <v>#DIV/0!</v>
      </c>
    </row>
    <row r="204" spans="1:28" ht="18.75" customHeight="1" x14ac:dyDescent="0.3">
      <c r="A204" s="15" t="s">
        <v>1</v>
      </c>
      <c r="B204" s="190" t="s">
        <v>2</v>
      </c>
      <c r="C204" s="191"/>
      <c r="D204" s="19"/>
      <c r="E204" s="16"/>
      <c r="F204" s="30" t="e">
        <f t="shared" si="294"/>
        <v>#DIV/0!</v>
      </c>
      <c r="G204" s="16"/>
      <c r="H204" s="30" t="e">
        <f t="shared" si="401"/>
        <v>#DIV/0!</v>
      </c>
      <c r="I204" s="16"/>
      <c r="J204" s="30" t="e">
        <f t="shared" si="403"/>
        <v>#DIV/0!</v>
      </c>
      <c r="K204" s="16"/>
      <c r="L204" s="30" t="e">
        <f t="shared" si="405"/>
        <v>#DIV/0!</v>
      </c>
      <c r="M204" s="16"/>
      <c r="N204" s="30" t="e">
        <f t="shared" si="407"/>
        <v>#DIV/0!</v>
      </c>
      <c r="O204" s="137"/>
      <c r="P204" s="138" t="e">
        <f t="shared" si="409"/>
        <v>#DIV/0!</v>
      </c>
      <c r="Q204" s="141"/>
      <c r="R204" s="142" t="e">
        <f t="shared" si="411"/>
        <v>#DIV/0!</v>
      </c>
      <c r="S204" s="141"/>
      <c r="T204" s="145" t="e">
        <f t="shared" si="413"/>
        <v>#DIV/0!</v>
      </c>
      <c r="U204" s="175"/>
      <c r="V204" s="30" t="e">
        <f t="shared" si="415"/>
        <v>#DIV/0!</v>
      </c>
      <c r="W204" s="17"/>
      <c r="X204" s="51" t="e">
        <f t="shared" si="417"/>
        <v>#DIV/0!</v>
      </c>
      <c r="Y204" s="78">
        <f t="shared" si="419"/>
        <v>0</v>
      </c>
      <c r="Z204" s="49" t="e">
        <f t="shared" si="418"/>
        <v>#DIV/0!</v>
      </c>
      <c r="AA204" s="78">
        <f t="shared" si="420"/>
        <v>0</v>
      </c>
      <c r="AB204" s="49" t="e">
        <f t="shared" si="421"/>
        <v>#DIV/0!</v>
      </c>
    </row>
    <row r="205" spans="1:28" ht="18.75" customHeight="1" x14ac:dyDescent="0.3">
      <c r="A205" s="15" t="s">
        <v>40</v>
      </c>
      <c r="B205" s="190" t="s">
        <v>2</v>
      </c>
      <c r="C205" s="191"/>
      <c r="D205" s="19"/>
      <c r="E205" s="16"/>
      <c r="F205" s="30" t="e">
        <f t="shared" si="294"/>
        <v>#DIV/0!</v>
      </c>
      <c r="G205" s="16"/>
      <c r="H205" s="30" t="e">
        <f t="shared" si="401"/>
        <v>#DIV/0!</v>
      </c>
      <c r="I205" s="16"/>
      <c r="J205" s="30" t="e">
        <f t="shared" si="403"/>
        <v>#DIV/0!</v>
      </c>
      <c r="K205" s="16"/>
      <c r="L205" s="30" t="e">
        <f t="shared" si="405"/>
        <v>#DIV/0!</v>
      </c>
      <c r="M205" s="16"/>
      <c r="N205" s="30" t="e">
        <f t="shared" si="407"/>
        <v>#DIV/0!</v>
      </c>
      <c r="O205" s="137"/>
      <c r="P205" s="138" t="e">
        <f t="shared" si="409"/>
        <v>#DIV/0!</v>
      </c>
      <c r="Q205" s="141"/>
      <c r="R205" s="142" t="e">
        <f t="shared" si="411"/>
        <v>#DIV/0!</v>
      </c>
      <c r="S205" s="141"/>
      <c r="T205" s="145" t="e">
        <f t="shared" si="413"/>
        <v>#DIV/0!</v>
      </c>
      <c r="U205" s="175"/>
      <c r="V205" s="30" t="e">
        <f t="shared" si="415"/>
        <v>#DIV/0!</v>
      </c>
      <c r="W205" s="17"/>
      <c r="X205" s="51" t="e">
        <f t="shared" si="417"/>
        <v>#DIV/0!</v>
      </c>
      <c r="Y205" s="78">
        <f t="shared" si="419"/>
        <v>0</v>
      </c>
      <c r="Z205" s="49" t="e">
        <f t="shared" si="418"/>
        <v>#DIV/0!</v>
      </c>
      <c r="AA205" s="78">
        <f t="shared" si="420"/>
        <v>0</v>
      </c>
      <c r="AB205" s="49" t="e">
        <f t="shared" si="421"/>
        <v>#DIV/0!</v>
      </c>
    </row>
    <row r="206" spans="1:28" ht="18.75" customHeight="1" x14ac:dyDescent="0.3">
      <c r="A206" s="192" t="s">
        <v>213</v>
      </c>
      <c r="B206" s="193"/>
      <c r="C206" s="194"/>
      <c r="D206" s="20">
        <f t="shared" ref="D206:E206" si="422">SUM(D207:D213)</f>
        <v>0</v>
      </c>
      <c r="E206" s="135">
        <f t="shared" si="422"/>
        <v>0</v>
      </c>
      <c r="F206" s="136" t="e">
        <f t="shared" ref="F206:F213" si="423">E206/$Y206</f>
        <v>#DIV/0!</v>
      </c>
      <c r="G206" s="135">
        <f t="shared" ref="G206" si="424">SUM(G207:G213)</f>
        <v>0</v>
      </c>
      <c r="H206" s="136" t="e">
        <f t="shared" ref="H206:H213" si="425">G206/$Y206</f>
        <v>#DIV/0!</v>
      </c>
      <c r="I206" s="135">
        <f t="shared" ref="I206" si="426">SUM(I207:I213)</f>
        <v>0</v>
      </c>
      <c r="J206" s="136" t="e">
        <f t="shared" ref="J206:J213" si="427">I206/$Y206</f>
        <v>#DIV/0!</v>
      </c>
      <c r="K206" s="135">
        <f t="shared" ref="K206" si="428">SUM(K207:K213)</f>
        <v>0</v>
      </c>
      <c r="L206" s="136" t="e">
        <f t="shared" ref="L206:L213" si="429">K206/$Y206</f>
        <v>#DIV/0!</v>
      </c>
      <c r="M206" s="135">
        <f t="shared" ref="M206" si="430">SUM(M207:M213)</f>
        <v>0</v>
      </c>
      <c r="N206" s="136" t="e">
        <f t="shared" ref="N206:N213" si="431">M206/$Y206</f>
        <v>#DIV/0!</v>
      </c>
      <c r="O206" s="135">
        <f t="shared" ref="O206" si="432">SUM(O207:O213)</f>
        <v>0</v>
      </c>
      <c r="P206" s="136" t="e">
        <f t="shared" ref="P206:P213" si="433">O206/$Y206</f>
        <v>#DIV/0!</v>
      </c>
      <c r="Q206" s="139">
        <f t="shared" ref="Q206" si="434">SUM(Q207:Q213)</f>
        <v>0</v>
      </c>
      <c r="R206" s="140" t="e">
        <f t="shared" ref="R206:R213" si="435">Q206/$Y206</f>
        <v>#DIV/0!</v>
      </c>
      <c r="S206" s="143">
        <f t="shared" ref="S206" si="436">SUM(S207:S213)</f>
        <v>0</v>
      </c>
      <c r="T206" s="144" t="e">
        <f t="shared" ref="T206:T213" si="437">S206/$Y206</f>
        <v>#DIV/0!</v>
      </c>
      <c r="U206" s="12">
        <f t="shared" ref="U206" si="438">SUM(U207:U213)</f>
        <v>0</v>
      </c>
      <c r="V206" s="13" t="e">
        <f t="shared" ref="V206:V213" si="439">U206/$Y206</f>
        <v>#DIV/0!</v>
      </c>
      <c r="W206" s="27">
        <f t="shared" ref="W206" si="440">SUM(W207:W213)</f>
        <v>0</v>
      </c>
      <c r="X206" s="28" t="e">
        <f t="shared" ref="X206:X213" si="441">W206/$Y206</f>
        <v>#DIV/0!</v>
      </c>
      <c r="Y206" s="77">
        <f>SUM(Y207:Y213)</f>
        <v>0</v>
      </c>
      <c r="Z206" s="48" t="e">
        <f>Y206/$D206</f>
        <v>#DIV/0!</v>
      </c>
      <c r="AA206" s="77">
        <f>SUM(AA207:AA213)</f>
        <v>0</v>
      </c>
      <c r="AB206" s="79" t="e">
        <f>AA206/$Y206</f>
        <v>#DIV/0!</v>
      </c>
    </row>
    <row r="207" spans="1:28" ht="18.75" customHeight="1" x14ac:dyDescent="0.3">
      <c r="A207" s="15" t="s">
        <v>24</v>
      </c>
      <c r="B207" s="190" t="s">
        <v>110</v>
      </c>
      <c r="C207" s="191"/>
      <c r="D207" s="19"/>
      <c r="E207" s="137"/>
      <c r="F207" s="138" t="e">
        <f t="shared" si="423"/>
        <v>#DIV/0!</v>
      </c>
      <c r="G207" s="137"/>
      <c r="H207" s="138" t="e">
        <f t="shared" si="425"/>
        <v>#DIV/0!</v>
      </c>
      <c r="I207" s="137"/>
      <c r="J207" s="138" t="e">
        <f t="shared" si="427"/>
        <v>#DIV/0!</v>
      </c>
      <c r="K207" s="137"/>
      <c r="L207" s="138" t="e">
        <f t="shared" si="429"/>
        <v>#DIV/0!</v>
      </c>
      <c r="M207" s="137"/>
      <c r="N207" s="138" t="e">
        <f t="shared" si="431"/>
        <v>#DIV/0!</v>
      </c>
      <c r="O207" s="137"/>
      <c r="P207" s="138" t="e">
        <f t="shared" si="433"/>
        <v>#DIV/0!</v>
      </c>
      <c r="Q207" s="141"/>
      <c r="R207" s="142" t="e">
        <f t="shared" si="435"/>
        <v>#DIV/0!</v>
      </c>
      <c r="S207" s="141"/>
      <c r="T207" s="145" t="e">
        <f t="shared" si="437"/>
        <v>#DIV/0!</v>
      </c>
      <c r="U207" s="175"/>
      <c r="V207" s="30" t="e">
        <f t="shared" si="439"/>
        <v>#DIV/0!</v>
      </c>
      <c r="W207" s="17"/>
      <c r="X207" s="51" t="e">
        <f t="shared" si="441"/>
        <v>#DIV/0!</v>
      </c>
      <c r="Y207" s="78">
        <f>E207+G207+I207+K207+M207+O207+Q207+S207+U207+W207</f>
        <v>0</v>
      </c>
      <c r="Z207" s="49" t="e">
        <f t="shared" ref="Z207:Z213" si="442">Y207/$D207</f>
        <v>#DIV/0!</v>
      </c>
      <c r="AA207" s="78">
        <f>E207+G207+I207+K207+M207+O207+Q207+S207+U207</f>
        <v>0</v>
      </c>
      <c r="AB207" s="49" t="e">
        <f>AA207/$Y207</f>
        <v>#DIV/0!</v>
      </c>
    </row>
    <row r="208" spans="1:28" ht="18.75" customHeight="1" x14ac:dyDescent="0.3">
      <c r="A208" s="15"/>
      <c r="B208" s="190" t="s">
        <v>49</v>
      </c>
      <c r="C208" s="191"/>
      <c r="D208" s="19"/>
      <c r="E208" s="137"/>
      <c r="F208" s="138" t="e">
        <f t="shared" si="423"/>
        <v>#DIV/0!</v>
      </c>
      <c r="G208" s="137"/>
      <c r="H208" s="138" t="e">
        <f t="shared" si="425"/>
        <v>#DIV/0!</v>
      </c>
      <c r="I208" s="137"/>
      <c r="J208" s="138" t="e">
        <f t="shared" si="427"/>
        <v>#DIV/0!</v>
      </c>
      <c r="K208" s="137"/>
      <c r="L208" s="138" t="e">
        <f t="shared" si="429"/>
        <v>#DIV/0!</v>
      </c>
      <c r="M208" s="137"/>
      <c r="N208" s="138" t="e">
        <f t="shared" si="431"/>
        <v>#DIV/0!</v>
      </c>
      <c r="O208" s="137"/>
      <c r="P208" s="138" t="e">
        <f t="shared" si="433"/>
        <v>#DIV/0!</v>
      </c>
      <c r="Q208" s="141"/>
      <c r="R208" s="142" t="e">
        <f t="shared" si="435"/>
        <v>#DIV/0!</v>
      </c>
      <c r="S208" s="141"/>
      <c r="T208" s="145" t="e">
        <f t="shared" si="437"/>
        <v>#DIV/0!</v>
      </c>
      <c r="U208" s="175"/>
      <c r="V208" s="30" t="e">
        <f t="shared" si="439"/>
        <v>#DIV/0!</v>
      </c>
      <c r="W208" s="17"/>
      <c r="X208" s="51" t="e">
        <f t="shared" si="441"/>
        <v>#DIV/0!</v>
      </c>
      <c r="Y208" s="78">
        <f t="shared" ref="Y208:Y213" si="443">E208+G208+I208+K208+M208+O208+Q208+S208+U208+W208</f>
        <v>0</v>
      </c>
      <c r="Z208" s="49" t="e">
        <f t="shared" si="442"/>
        <v>#DIV/0!</v>
      </c>
      <c r="AA208" s="78">
        <f t="shared" ref="AA208:AA213" si="444">E208+G208+I208+K208+M208+O208+Q208+S208+U208</f>
        <v>0</v>
      </c>
      <c r="AB208" s="49" t="e">
        <f t="shared" ref="AB208:AB213" si="445">AA208/$Y208</f>
        <v>#DIV/0!</v>
      </c>
    </row>
    <row r="209" spans="1:28" ht="18.75" customHeight="1" x14ac:dyDescent="0.3">
      <c r="A209" s="15" t="s">
        <v>37</v>
      </c>
      <c r="B209" s="190" t="s">
        <v>2</v>
      </c>
      <c r="C209" s="191"/>
      <c r="D209" s="19"/>
      <c r="E209" s="137"/>
      <c r="F209" s="138" t="e">
        <f t="shared" si="423"/>
        <v>#DIV/0!</v>
      </c>
      <c r="G209" s="137"/>
      <c r="H209" s="138" t="e">
        <f t="shared" si="425"/>
        <v>#DIV/0!</v>
      </c>
      <c r="I209" s="137"/>
      <c r="J209" s="138" t="e">
        <f t="shared" si="427"/>
        <v>#DIV/0!</v>
      </c>
      <c r="K209" s="137"/>
      <c r="L209" s="138" t="e">
        <f t="shared" si="429"/>
        <v>#DIV/0!</v>
      </c>
      <c r="M209" s="137"/>
      <c r="N209" s="138" t="e">
        <f t="shared" si="431"/>
        <v>#DIV/0!</v>
      </c>
      <c r="O209" s="137"/>
      <c r="P209" s="138" t="e">
        <f t="shared" si="433"/>
        <v>#DIV/0!</v>
      </c>
      <c r="Q209" s="141"/>
      <c r="R209" s="142" t="e">
        <f t="shared" si="435"/>
        <v>#DIV/0!</v>
      </c>
      <c r="S209" s="141"/>
      <c r="T209" s="145" t="e">
        <f t="shared" si="437"/>
        <v>#DIV/0!</v>
      </c>
      <c r="U209" s="175"/>
      <c r="V209" s="30" t="e">
        <f t="shared" si="439"/>
        <v>#DIV/0!</v>
      </c>
      <c r="W209" s="17"/>
      <c r="X209" s="51" t="e">
        <f t="shared" si="441"/>
        <v>#DIV/0!</v>
      </c>
      <c r="Y209" s="78">
        <f t="shared" si="443"/>
        <v>0</v>
      </c>
      <c r="Z209" s="49" t="e">
        <f t="shared" si="442"/>
        <v>#DIV/0!</v>
      </c>
      <c r="AA209" s="78">
        <f t="shared" si="444"/>
        <v>0</v>
      </c>
      <c r="AB209" s="49" t="e">
        <f t="shared" si="445"/>
        <v>#DIV/0!</v>
      </c>
    </row>
    <row r="210" spans="1:28" ht="18.75" customHeight="1" x14ac:dyDescent="0.3">
      <c r="A210" s="15" t="s">
        <v>38</v>
      </c>
      <c r="B210" s="190" t="s">
        <v>2</v>
      </c>
      <c r="C210" s="191"/>
      <c r="D210" s="19"/>
      <c r="E210" s="137"/>
      <c r="F210" s="138" t="e">
        <f t="shared" si="423"/>
        <v>#DIV/0!</v>
      </c>
      <c r="G210" s="137"/>
      <c r="H210" s="138" t="e">
        <f t="shared" si="425"/>
        <v>#DIV/0!</v>
      </c>
      <c r="I210" s="137"/>
      <c r="J210" s="138" t="e">
        <f t="shared" si="427"/>
        <v>#DIV/0!</v>
      </c>
      <c r="K210" s="137"/>
      <c r="L210" s="138" t="e">
        <f t="shared" si="429"/>
        <v>#DIV/0!</v>
      </c>
      <c r="M210" s="137"/>
      <c r="N210" s="138" t="e">
        <f t="shared" si="431"/>
        <v>#DIV/0!</v>
      </c>
      <c r="O210" s="137"/>
      <c r="P210" s="138" t="e">
        <f t="shared" si="433"/>
        <v>#DIV/0!</v>
      </c>
      <c r="Q210" s="141"/>
      <c r="R210" s="142" t="e">
        <f t="shared" si="435"/>
        <v>#DIV/0!</v>
      </c>
      <c r="S210" s="141"/>
      <c r="T210" s="145" t="e">
        <f t="shared" si="437"/>
        <v>#DIV/0!</v>
      </c>
      <c r="U210" s="175"/>
      <c r="V210" s="30" t="e">
        <f t="shared" si="439"/>
        <v>#DIV/0!</v>
      </c>
      <c r="W210" s="17"/>
      <c r="X210" s="51" t="e">
        <f t="shared" si="441"/>
        <v>#DIV/0!</v>
      </c>
      <c r="Y210" s="78">
        <f t="shared" si="443"/>
        <v>0</v>
      </c>
      <c r="Z210" s="49" t="e">
        <f t="shared" si="442"/>
        <v>#DIV/0!</v>
      </c>
      <c r="AA210" s="78">
        <f t="shared" si="444"/>
        <v>0</v>
      </c>
      <c r="AB210" s="49" t="e">
        <f t="shared" si="445"/>
        <v>#DIV/0!</v>
      </c>
    </row>
    <row r="211" spans="1:28" ht="18.75" customHeight="1" x14ac:dyDescent="0.3">
      <c r="A211" s="15" t="s">
        <v>39</v>
      </c>
      <c r="B211" s="190" t="s">
        <v>2</v>
      </c>
      <c r="C211" s="191"/>
      <c r="D211" s="19"/>
      <c r="E211" s="137"/>
      <c r="F211" s="138" t="e">
        <f t="shared" si="423"/>
        <v>#DIV/0!</v>
      </c>
      <c r="G211" s="137"/>
      <c r="H211" s="138" t="e">
        <f t="shared" si="425"/>
        <v>#DIV/0!</v>
      </c>
      <c r="I211" s="137"/>
      <c r="J211" s="138" t="e">
        <f t="shared" si="427"/>
        <v>#DIV/0!</v>
      </c>
      <c r="K211" s="137"/>
      <c r="L211" s="138" t="e">
        <f t="shared" si="429"/>
        <v>#DIV/0!</v>
      </c>
      <c r="M211" s="137"/>
      <c r="N211" s="138" t="e">
        <f t="shared" si="431"/>
        <v>#DIV/0!</v>
      </c>
      <c r="O211" s="137"/>
      <c r="P211" s="138" t="e">
        <f t="shared" si="433"/>
        <v>#DIV/0!</v>
      </c>
      <c r="Q211" s="141"/>
      <c r="R211" s="142" t="e">
        <f t="shared" si="435"/>
        <v>#DIV/0!</v>
      </c>
      <c r="S211" s="141"/>
      <c r="T211" s="145" t="e">
        <f t="shared" si="437"/>
        <v>#DIV/0!</v>
      </c>
      <c r="U211" s="175"/>
      <c r="V211" s="30" t="e">
        <f t="shared" si="439"/>
        <v>#DIV/0!</v>
      </c>
      <c r="W211" s="17"/>
      <c r="X211" s="51" t="e">
        <f t="shared" si="441"/>
        <v>#DIV/0!</v>
      </c>
      <c r="Y211" s="78">
        <f t="shared" si="443"/>
        <v>0</v>
      </c>
      <c r="Z211" s="49" t="e">
        <f t="shared" si="442"/>
        <v>#DIV/0!</v>
      </c>
      <c r="AA211" s="78">
        <f t="shared" si="444"/>
        <v>0</v>
      </c>
      <c r="AB211" s="49" t="e">
        <f t="shared" si="445"/>
        <v>#DIV/0!</v>
      </c>
    </row>
    <row r="212" spans="1:28" ht="18.75" customHeight="1" x14ac:dyDescent="0.3">
      <c r="A212" s="15" t="s">
        <v>1</v>
      </c>
      <c r="B212" s="190" t="s">
        <v>2</v>
      </c>
      <c r="C212" s="191"/>
      <c r="D212" s="19"/>
      <c r="E212" s="137"/>
      <c r="F212" s="138" t="e">
        <f t="shared" si="423"/>
        <v>#DIV/0!</v>
      </c>
      <c r="G212" s="137"/>
      <c r="H212" s="138" t="e">
        <f t="shared" si="425"/>
        <v>#DIV/0!</v>
      </c>
      <c r="I212" s="137"/>
      <c r="J212" s="138" t="e">
        <f t="shared" si="427"/>
        <v>#DIV/0!</v>
      </c>
      <c r="K212" s="137"/>
      <c r="L212" s="138" t="e">
        <f t="shared" si="429"/>
        <v>#DIV/0!</v>
      </c>
      <c r="M212" s="137"/>
      <c r="N212" s="138" t="e">
        <f t="shared" si="431"/>
        <v>#DIV/0!</v>
      </c>
      <c r="O212" s="137"/>
      <c r="P212" s="138" t="e">
        <f t="shared" si="433"/>
        <v>#DIV/0!</v>
      </c>
      <c r="Q212" s="141"/>
      <c r="R212" s="142" t="e">
        <f t="shared" si="435"/>
        <v>#DIV/0!</v>
      </c>
      <c r="S212" s="141"/>
      <c r="T212" s="145" t="e">
        <f t="shared" si="437"/>
        <v>#DIV/0!</v>
      </c>
      <c r="U212" s="175"/>
      <c r="V212" s="30" t="e">
        <f t="shared" si="439"/>
        <v>#DIV/0!</v>
      </c>
      <c r="W212" s="17"/>
      <c r="X212" s="51" t="e">
        <f t="shared" si="441"/>
        <v>#DIV/0!</v>
      </c>
      <c r="Y212" s="78">
        <f t="shared" si="443"/>
        <v>0</v>
      </c>
      <c r="Z212" s="49" t="e">
        <f t="shared" si="442"/>
        <v>#DIV/0!</v>
      </c>
      <c r="AA212" s="78">
        <f t="shared" si="444"/>
        <v>0</v>
      </c>
      <c r="AB212" s="49" t="e">
        <f t="shared" si="445"/>
        <v>#DIV/0!</v>
      </c>
    </row>
    <row r="213" spans="1:28" ht="18.75" customHeight="1" x14ac:dyDescent="0.3">
      <c r="A213" s="15" t="s">
        <v>40</v>
      </c>
      <c r="B213" s="190" t="s">
        <v>2</v>
      </c>
      <c r="C213" s="191"/>
      <c r="D213" s="19"/>
      <c r="E213" s="137"/>
      <c r="F213" s="138" t="e">
        <f t="shared" si="423"/>
        <v>#DIV/0!</v>
      </c>
      <c r="G213" s="137"/>
      <c r="H213" s="138" t="e">
        <f t="shared" si="425"/>
        <v>#DIV/0!</v>
      </c>
      <c r="I213" s="137"/>
      <c r="J213" s="138" t="e">
        <f t="shared" si="427"/>
        <v>#DIV/0!</v>
      </c>
      <c r="K213" s="137"/>
      <c r="L213" s="138" t="e">
        <f t="shared" si="429"/>
        <v>#DIV/0!</v>
      </c>
      <c r="M213" s="137"/>
      <c r="N213" s="138" t="e">
        <f t="shared" si="431"/>
        <v>#DIV/0!</v>
      </c>
      <c r="O213" s="137"/>
      <c r="P213" s="138" t="e">
        <f t="shared" si="433"/>
        <v>#DIV/0!</v>
      </c>
      <c r="Q213" s="141"/>
      <c r="R213" s="142" t="e">
        <f t="shared" si="435"/>
        <v>#DIV/0!</v>
      </c>
      <c r="S213" s="141"/>
      <c r="T213" s="145" t="e">
        <f t="shared" si="437"/>
        <v>#DIV/0!</v>
      </c>
      <c r="U213" s="175"/>
      <c r="V213" s="30" t="e">
        <f t="shared" si="439"/>
        <v>#DIV/0!</v>
      </c>
      <c r="W213" s="17"/>
      <c r="X213" s="51" t="e">
        <f t="shared" si="441"/>
        <v>#DIV/0!</v>
      </c>
      <c r="Y213" s="78">
        <f t="shared" si="443"/>
        <v>0</v>
      </c>
      <c r="Z213" s="49" t="e">
        <f t="shared" si="442"/>
        <v>#DIV/0!</v>
      </c>
      <c r="AA213" s="78">
        <f t="shared" si="444"/>
        <v>0</v>
      </c>
      <c r="AB213" s="49" t="e">
        <f t="shared" si="445"/>
        <v>#DIV/0!</v>
      </c>
    </row>
    <row r="214" spans="1:28" ht="18.75" customHeight="1" x14ac:dyDescent="0.3">
      <c r="A214" s="192" t="s">
        <v>145</v>
      </c>
      <c r="B214" s="193"/>
      <c r="C214" s="194"/>
      <c r="D214" s="20">
        <f t="shared" ref="D214:E214" si="446">SUM(D215:D221)</f>
        <v>0</v>
      </c>
      <c r="E214" s="135">
        <f t="shared" si="446"/>
        <v>0</v>
      </c>
      <c r="F214" s="136" t="e">
        <f t="shared" ref="F214:F221" si="447">E214/$Y214</f>
        <v>#DIV/0!</v>
      </c>
      <c r="G214" s="135">
        <f t="shared" ref="G214" si="448">SUM(G215:G221)</f>
        <v>0</v>
      </c>
      <c r="H214" s="136" t="e">
        <f t="shared" ref="H214:H221" si="449">G214/$Y214</f>
        <v>#DIV/0!</v>
      </c>
      <c r="I214" s="135">
        <f t="shared" ref="I214" si="450">SUM(I215:I221)</f>
        <v>0</v>
      </c>
      <c r="J214" s="136" t="e">
        <f t="shared" ref="J214:J221" si="451">I214/$Y214</f>
        <v>#DIV/0!</v>
      </c>
      <c r="K214" s="135">
        <f t="shared" ref="K214" si="452">SUM(K215:K221)</f>
        <v>0</v>
      </c>
      <c r="L214" s="136" t="e">
        <f t="shared" ref="L214:L221" si="453">K214/$Y214</f>
        <v>#DIV/0!</v>
      </c>
      <c r="M214" s="135">
        <f t="shared" ref="M214" si="454">SUM(M215:M221)</f>
        <v>0</v>
      </c>
      <c r="N214" s="136" t="e">
        <f t="shared" ref="N214:N221" si="455">M214/$Y214</f>
        <v>#DIV/0!</v>
      </c>
      <c r="O214" s="135">
        <f t="shared" ref="O214" si="456">SUM(O215:O221)</f>
        <v>0</v>
      </c>
      <c r="P214" s="136" t="e">
        <f t="shared" ref="P214:P221" si="457">O214/$Y214</f>
        <v>#DIV/0!</v>
      </c>
      <c r="Q214" s="139">
        <f t="shared" ref="Q214" si="458">SUM(Q215:Q221)</f>
        <v>0</v>
      </c>
      <c r="R214" s="140" t="e">
        <f t="shared" ref="R214:R221" si="459">Q214/$Y214</f>
        <v>#DIV/0!</v>
      </c>
      <c r="S214" s="143">
        <f t="shared" ref="S214" si="460">SUM(S215:S221)</f>
        <v>0</v>
      </c>
      <c r="T214" s="144" t="e">
        <f t="shared" ref="T214:T221" si="461">S214/$Y214</f>
        <v>#DIV/0!</v>
      </c>
      <c r="U214" s="12">
        <f t="shared" ref="U214" si="462">SUM(U215:U221)</f>
        <v>0</v>
      </c>
      <c r="V214" s="13" t="e">
        <f t="shared" ref="V214:V221" si="463">U214/$Y214</f>
        <v>#DIV/0!</v>
      </c>
      <c r="W214" s="27">
        <f t="shared" ref="W214" si="464">SUM(W215:W221)</f>
        <v>0</v>
      </c>
      <c r="X214" s="28" t="e">
        <f t="shared" ref="X214:X221" si="465">W214/$Y214</f>
        <v>#DIV/0!</v>
      </c>
      <c r="Y214" s="77">
        <f>SUM(Y215:Y221)</f>
        <v>0</v>
      </c>
      <c r="Z214" s="48" t="e">
        <f>Y214/$D214</f>
        <v>#DIV/0!</v>
      </c>
      <c r="AA214" s="77">
        <f>SUM(AA215:AA221)</f>
        <v>0</v>
      </c>
      <c r="AB214" s="79" t="e">
        <f>AA214/$Y214</f>
        <v>#DIV/0!</v>
      </c>
    </row>
    <row r="215" spans="1:28" ht="18.75" customHeight="1" x14ac:dyDescent="0.3">
      <c r="A215" s="15" t="s">
        <v>24</v>
      </c>
      <c r="B215" s="190" t="s">
        <v>110</v>
      </c>
      <c r="C215" s="191"/>
      <c r="D215" s="19"/>
      <c r="E215" s="137"/>
      <c r="F215" s="138" t="e">
        <f t="shared" si="447"/>
        <v>#DIV/0!</v>
      </c>
      <c r="G215" s="137"/>
      <c r="H215" s="138" t="e">
        <f t="shared" si="449"/>
        <v>#DIV/0!</v>
      </c>
      <c r="I215" s="137"/>
      <c r="J215" s="138" t="e">
        <f t="shared" si="451"/>
        <v>#DIV/0!</v>
      </c>
      <c r="K215" s="137"/>
      <c r="L215" s="138" t="e">
        <f t="shared" si="453"/>
        <v>#DIV/0!</v>
      </c>
      <c r="M215" s="137"/>
      <c r="N215" s="138" t="e">
        <f t="shared" si="455"/>
        <v>#DIV/0!</v>
      </c>
      <c r="O215" s="137"/>
      <c r="P215" s="138" t="e">
        <f t="shared" si="457"/>
        <v>#DIV/0!</v>
      </c>
      <c r="Q215" s="141"/>
      <c r="R215" s="142" t="e">
        <f t="shared" si="459"/>
        <v>#DIV/0!</v>
      </c>
      <c r="S215" s="141"/>
      <c r="T215" s="145" t="e">
        <f t="shared" si="461"/>
        <v>#DIV/0!</v>
      </c>
      <c r="U215" s="175"/>
      <c r="V215" s="30" t="e">
        <f t="shared" si="463"/>
        <v>#DIV/0!</v>
      </c>
      <c r="W215" s="17"/>
      <c r="X215" s="51" t="e">
        <f t="shared" si="465"/>
        <v>#DIV/0!</v>
      </c>
      <c r="Y215" s="78">
        <f>E215+G215+I215+K215+M215+O215+Q215+S215+U215+W215</f>
        <v>0</v>
      </c>
      <c r="Z215" s="49" t="e">
        <f t="shared" ref="Z215:Z221" si="466">Y215/$D215</f>
        <v>#DIV/0!</v>
      </c>
      <c r="AA215" s="78">
        <f>E215+G215+I215+K215+M215+O215+Q215+S215+U215</f>
        <v>0</v>
      </c>
      <c r="AB215" s="49" t="e">
        <f>AA215/$Y215</f>
        <v>#DIV/0!</v>
      </c>
    </row>
    <row r="216" spans="1:28" ht="18.75" customHeight="1" x14ac:dyDescent="0.3">
      <c r="A216" s="15"/>
      <c r="B216" s="190" t="s">
        <v>49</v>
      </c>
      <c r="C216" s="191"/>
      <c r="D216" s="19"/>
      <c r="E216" s="137"/>
      <c r="F216" s="138" t="e">
        <f t="shared" si="447"/>
        <v>#DIV/0!</v>
      </c>
      <c r="G216" s="137"/>
      <c r="H216" s="138" t="e">
        <f t="shared" si="449"/>
        <v>#DIV/0!</v>
      </c>
      <c r="I216" s="137"/>
      <c r="J216" s="138" t="e">
        <f t="shared" si="451"/>
        <v>#DIV/0!</v>
      </c>
      <c r="K216" s="137"/>
      <c r="L216" s="138" t="e">
        <f t="shared" si="453"/>
        <v>#DIV/0!</v>
      </c>
      <c r="M216" s="137"/>
      <c r="N216" s="138" t="e">
        <f t="shared" si="455"/>
        <v>#DIV/0!</v>
      </c>
      <c r="O216" s="137"/>
      <c r="P216" s="138" t="e">
        <f t="shared" si="457"/>
        <v>#DIV/0!</v>
      </c>
      <c r="Q216" s="141"/>
      <c r="R216" s="142" t="e">
        <f t="shared" si="459"/>
        <v>#DIV/0!</v>
      </c>
      <c r="S216" s="141"/>
      <c r="T216" s="145" t="e">
        <f t="shared" si="461"/>
        <v>#DIV/0!</v>
      </c>
      <c r="U216" s="175"/>
      <c r="V216" s="30" t="e">
        <f t="shared" si="463"/>
        <v>#DIV/0!</v>
      </c>
      <c r="W216" s="17"/>
      <c r="X216" s="51" t="e">
        <f t="shared" si="465"/>
        <v>#DIV/0!</v>
      </c>
      <c r="Y216" s="78">
        <f t="shared" ref="Y216:Y221" si="467">E216+G216+I216+K216+M216+O216+Q216+S216+U216+W216</f>
        <v>0</v>
      </c>
      <c r="Z216" s="49" t="e">
        <f t="shared" si="466"/>
        <v>#DIV/0!</v>
      </c>
      <c r="AA216" s="78">
        <f t="shared" ref="AA216:AA221" si="468">E216+G216+I216+K216+M216+O216+Q216+S216+U216</f>
        <v>0</v>
      </c>
      <c r="AB216" s="49" t="e">
        <f t="shared" ref="AB216:AB221" si="469">AA216/$Y216</f>
        <v>#DIV/0!</v>
      </c>
    </row>
    <row r="217" spans="1:28" ht="18.75" customHeight="1" x14ac:dyDescent="0.3">
      <c r="A217" s="15" t="s">
        <v>37</v>
      </c>
      <c r="B217" s="190" t="s">
        <v>2</v>
      </c>
      <c r="C217" s="191"/>
      <c r="D217" s="19"/>
      <c r="E217" s="137"/>
      <c r="F217" s="138" t="e">
        <f t="shared" si="447"/>
        <v>#DIV/0!</v>
      </c>
      <c r="G217" s="137"/>
      <c r="H217" s="138" t="e">
        <f t="shared" si="449"/>
        <v>#DIV/0!</v>
      </c>
      <c r="I217" s="137"/>
      <c r="J217" s="138" t="e">
        <f t="shared" si="451"/>
        <v>#DIV/0!</v>
      </c>
      <c r="K217" s="137"/>
      <c r="L217" s="138" t="e">
        <f t="shared" si="453"/>
        <v>#DIV/0!</v>
      </c>
      <c r="M217" s="137"/>
      <c r="N217" s="138" t="e">
        <f t="shared" si="455"/>
        <v>#DIV/0!</v>
      </c>
      <c r="O217" s="137"/>
      <c r="P217" s="138" t="e">
        <f t="shared" si="457"/>
        <v>#DIV/0!</v>
      </c>
      <c r="Q217" s="141"/>
      <c r="R217" s="142" t="e">
        <f t="shared" si="459"/>
        <v>#DIV/0!</v>
      </c>
      <c r="S217" s="141"/>
      <c r="T217" s="145" t="e">
        <f t="shared" si="461"/>
        <v>#DIV/0!</v>
      </c>
      <c r="U217" s="175"/>
      <c r="V217" s="30" t="e">
        <f t="shared" si="463"/>
        <v>#DIV/0!</v>
      </c>
      <c r="W217" s="17"/>
      <c r="X217" s="51" t="e">
        <f t="shared" si="465"/>
        <v>#DIV/0!</v>
      </c>
      <c r="Y217" s="78">
        <f t="shared" si="467"/>
        <v>0</v>
      </c>
      <c r="Z217" s="49" t="e">
        <f t="shared" si="466"/>
        <v>#DIV/0!</v>
      </c>
      <c r="AA217" s="78">
        <f t="shared" si="468"/>
        <v>0</v>
      </c>
      <c r="AB217" s="49" t="e">
        <f t="shared" si="469"/>
        <v>#DIV/0!</v>
      </c>
    </row>
    <row r="218" spans="1:28" ht="18.75" customHeight="1" x14ac:dyDescent="0.3">
      <c r="A218" s="15" t="s">
        <v>38</v>
      </c>
      <c r="B218" s="190" t="s">
        <v>2</v>
      </c>
      <c r="C218" s="191"/>
      <c r="D218" s="19"/>
      <c r="E218" s="137"/>
      <c r="F218" s="138" t="e">
        <f t="shared" si="447"/>
        <v>#DIV/0!</v>
      </c>
      <c r="G218" s="137"/>
      <c r="H218" s="138" t="e">
        <f t="shared" si="449"/>
        <v>#DIV/0!</v>
      </c>
      <c r="I218" s="137"/>
      <c r="J218" s="138" t="e">
        <f t="shared" si="451"/>
        <v>#DIV/0!</v>
      </c>
      <c r="K218" s="137"/>
      <c r="L218" s="138" t="e">
        <f t="shared" si="453"/>
        <v>#DIV/0!</v>
      </c>
      <c r="M218" s="137"/>
      <c r="N218" s="138" t="e">
        <f t="shared" si="455"/>
        <v>#DIV/0!</v>
      </c>
      <c r="O218" s="137"/>
      <c r="P218" s="138" t="e">
        <f t="shared" si="457"/>
        <v>#DIV/0!</v>
      </c>
      <c r="Q218" s="141"/>
      <c r="R218" s="142" t="e">
        <f t="shared" si="459"/>
        <v>#DIV/0!</v>
      </c>
      <c r="S218" s="141"/>
      <c r="T218" s="145" t="e">
        <f t="shared" si="461"/>
        <v>#DIV/0!</v>
      </c>
      <c r="U218" s="175"/>
      <c r="V218" s="30" t="e">
        <f t="shared" si="463"/>
        <v>#DIV/0!</v>
      </c>
      <c r="W218" s="17"/>
      <c r="X218" s="51" t="e">
        <f t="shared" si="465"/>
        <v>#DIV/0!</v>
      </c>
      <c r="Y218" s="78">
        <f t="shared" si="467"/>
        <v>0</v>
      </c>
      <c r="Z218" s="49" t="e">
        <f t="shared" si="466"/>
        <v>#DIV/0!</v>
      </c>
      <c r="AA218" s="78">
        <f t="shared" si="468"/>
        <v>0</v>
      </c>
      <c r="AB218" s="49" t="e">
        <f t="shared" si="469"/>
        <v>#DIV/0!</v>
      </c>
    </row>
    <row r="219" spans="1:28" ht="18.75" customHeight="1" x14ac:dyDescent="0.3">
      <c r="A219" s="15" t="s">
        <v>39</v>
      </c>
      <c r="B219" s="190" t="s">
        <v>2</v>
      </c>
      <c r="C219" s="191"/>
      <c r="D219" s="19"/>
      <c r="E219" s="137"/>
      <c r="F219" s="138" t="e">
        <f t="shared" si="447"/>
        <v>#DIV/0!</v>
      </c>
      <c r="G219" s="137"/>
      <c r="H219" s="138" t="e">
        <f t="shared" si="449"/>
        <v>#DIV/0!</v>
      </c>
      <c r="I219" s="137"/>
      <c r="J219" s="138" t="e">
        <f t="shared" si="451"/>
        <v>#DIV/0!</v>
      </c>
      <c r="K219" s="137"/>
      <c r="L219" s="138" t="e">
        <f t="shared" si="453"/>
        <v>#DIV/0!</v>
      </c>
      <c r="M219" s="137"/>
      <c r="N219" s="138" t="e">
        <f t="shared" si="455"/>
        <v>#DIV/0!</v>
      </c>
      <c r="O219" s="137"/>
      <c r="P219" s="138" t="e">
        <f t="shared" si="457"/>
        <v>#DIV/0!</v>
      </c>
      <c r="Q219" s="141"/>
      <c r="R219" s="142" t="e">
        <f t="shared" si="459"/>
        <v>#DIV/0!</v>
      </c>
      <c r="S219" s="141"/>
      <c r="T219" s="145" t="e">
        <f t="shared" si="461"/>
        <v>#DIV/0!</v>
      </c>
      <c r="U219" s="175"/>
      <c r="V219" s="30" t="e">
        <f t="shared" si="463"/>
        <v>#DIV/0!</v>
      </c>
      <c r="W219" s="17"/>
      <c r="X219" s="51" t="e">
        <f t="shared" si="465"/>
        <v>#DIV/0!</v>
      </c>
      <c r="Y219" s="78">
        <f t="shared" si="467"/>
        <v>0</v>
      </c>
      <c r="Z219" s="49" t="e">
        <f t="shared" si="466"/>
        <v>#DIV/0!</v>
      </c>
      <c r="AA219" s="78">
        <f t="shared" si="468"/>
        <v>0</v>
      </c>
      <c r="AB219" s="49" t="e">
        <f t="shared" si="469"/>
        <v>#DIV/0!</v>
      </c>
    </row>
    <row r="220" spans="1:28" ht="18.75" customHeight="1" x14ac:dyDescent="0.3">
      <c r="A220" s="15" t="s">
        <v>1</v>
      </c>
      <c r="B220" s="190" t="s">
        <v>2</v>
      </c>
      <c r="C220" s="191"/>
      <c r="D220" s="19"/>
      <c r="E220" s="137"/>
      <c r="F220" s="138" t="e">
        <f t="shared" si="447"/>
        <v>#DIV/0!</v>
      </c>
      <c r="G220" s="137"/>
      <c r="H220" s="138" t="e">
        <f t="shared" si="449"/>
        <v>#DIV/0!</v>
      </c>
      <c r="I220" s="137"/>
      <c r="J220" s="138" t="e">
        <f t="shared" si="451"/>
        <v>#DIV/0!</v>
      </c>
      <c r="K220" s="137"/>
      <c r="L220" s="138" t="e">
        <f t="shared" si="453"/>
        <v>#DIV/0!</v>
      </c>
      <c r="M220" s="137"/>
      <c r="N220" s="138" t="e">
        <f t="shared" si="455"/>
        <v>#DIV/0!</v>
      </c>
      <c r="O220" s="137"/>
      <c r="P220" s="138" t="e">
        <f t="shared" si="457"/>
        <v>#DIV/0!</v>
      </c>
      <c r="Q220" s="141"/>
      <c r="R220" s="142" t="e">
        <f t="shared" si="459"/>
        <v>#DIV/0!</v>
      </c>
      <c r="S220" s="141"/>
      <c r="T220" s="145" t="e">
        <f t="shared" si="461"/>
        <v>#DIV/0!</v>
      </c>
      <c r="U220" s="175"/>
      <c r="V220" s="30" t="e">
        <f t="shared" si="463"/>
        <v>#DIV/0!</v>
      </c>
      <c r="W220" s="17"/>
      <c r="X220" s="51" t="e">
        <f t="shared" si="465"/>
        <v>#DIV/0!</v>
      </c>
      <c r="Y220" s="78">
        <f t="shared" si="467"/>
        <v>0</v>
      </c>
      <c r="Z220" s="49" t="e">
        <f t="shared" si="466"/>
        <v>#DIV/0!</v>
      </c>
      <c r="AA220" s="78">
        <f t="shared" si="468"/>
        <v>0</v>
      </c>
      <c r="AB220" s="49" t="e">
        <f t="shared" si="469"/>
        <v>#DIV/0!</v>
      </c>
    </row>
    <row r="221" spans="1:28" ht="18.75" customHeight="1" x14ac:dyDescent="0.3">
      <c r="A221" s="15" t="s">
        <v>40</v>
      </c>
      <c r="B221" s="190" t="s">
        <v>2</v>
      </c>
      <c r="C221" s="191"/>
      <c r="D221" s="19"/>
      <c r="E221" s="137"/>
      <c r="F221" s="138" t="e">
        <f t="shared" si="447"/>
        <v>#DIV/0!</v>
      </c>
      <c r="G221" s="137"/>
      <c r="H221" s="138" t="e">
        <f t="shared" si="449"/>
        <v>#DIV/0!</v>
      </c>
      <c r="I221" s="137"/>
      <c r="J221" s="138" t="e">
        <f t="shared" si="451"/>
        <v>#DIV/0!</v>
      </c>
      <c r="K221" s="137"/>
      <c r="L221" s="138" t="e">
        <f t="shared" si="453"/>
        <v>#DIV/0!</v>
      </c>
      <c r="M221" s="137"/>
      <c r="N221" s="138" t="e">
        <f t="shared" si="455"/>
        <v>#DIV/0!</v>
      </c>
      <c r="O221" s="137"/>
      <c r="P221" s="138" t="e">
        <f t="shared" si="457"/>
        <v>#DIV/0!</v>
      </c>
      <c r="Q221" s="141"/>
      <c r="R221" s="142" t="e">
        <f t="shared" si="459"/>
        <v>#DIV/0!</v>
      </c>
      <c r="S221" s="141"/>
      <c r="T221" s="145" t="e">
        <f t="shared" si="461"/>
        <v>#DIV/0!</v>
      </c>
      <c r="U221" s="175"/>
      <c r="V221" s="30" t="e">
        <f t="shared" si="463"/>
        <v>#DIV/0!</v>
      </c>
      <c r="W221" s="17"/>
      <c r="X221" s="51" t="e">
        <f t="shared" si="465"/>
        <v>#DIV/0!</v>
      </c>
      <c r="Y221" s="78">
        <f t="shared" si="467"/>
        <v>0</v>
      </c>
      <c r="Z221" s="49" t="e">
        <f t="shared" si="466"/>
        <v>#DIV/0!</v>
      </c>
      <c r="AA221" s="78">
        <f t="shared" si="468"/>
        <v>0</v>
      </c>
      <c r="AB221" s="49" t="e">
        <f t="shared" si="469"/>
        <v>#DIV/0!</v>
      </c>
    </row>
    <row r="222" spans="1:28" s="14" customFormat="1" ht="18.75" customHeight="1" x14ac:dyDescent="0.3">
      <c r="A222" s="192" t="s">
        <v>146</v>
      </c>
      <c r="B222" s="193"/>
      <c r="C222" s="194"/>
      <c r="D222" s="20">
        <f t="shared" ref="D222" si="470">SUM(D223:D229)</f>
        <v>0</v>
      </c>
      <c r="E222" s="12">
        <f t="shared" ref="E222" si="471">SUM(E223:E229)</f>
        <v>0</v>
      </c>
      <c r="F222" s="13" t="e">
        <f t="shared" ref="F222:F237" si="472">E222/$Y222</f>
        <v>#DIV/0!</v>
      </c>
      <c r="G222" s="12">
        <f t="shared" ref="G222" si="473">SUM(G223:G229)</f>
        <v>0</v>
      </c>
      <c r="H222" s="13" t="e">
        <f t="shared" si="401"/>
        <v>#DIV/0!</v>
      </c>
      <c r="I222" s="12">
        <f t="shared" ref="I222" si="474">SUM(I223:I229)</f>
        <v>0</v>
      </c>
      <c r="J222" s="13" t="e">
        <f t="shared" si="403"/>
        <v>#DIV/0!</v>
      </c>
      <c r="K222" s="12">
        <f t="shared" ref="K222" si="475">SUM(K223:K229)</f>
        <v>0</v>
      </c>
      <c r="L222" s="13" t="e">
        <f t="shared" si="405"/>
        <v>#DIV/0!</v>
      </c>
      <c r="M222" s="12">
        <f t="shared" ref="M222" si="476">SUM(M223:M229)</f>
        <v>0</v>
      </c>
      <c r="N222" s="13" t="e">
        <f t="shared" si="407"/>
        <v>#DIV/0!</v>
      </c>
      <c r="O222" s="12">
        <f t="shared" ref="O222" si="477">SUM(O223:O229)</f>
        <v>0</v>
      </c>
      <c r="P222" s="13" t="e">
        <f t="shared" si="409"/>
        <v>#DIV/0!</v>
      </c>
      <c r="Q222" s="25">
        <f t="shared" ref="Q222" si="478">SUM(Q223:Q229)</f>
        <v>0</v>
      </c>
      <c r="R222" s="26" t="e">
        <f t="shared" si="411"/>
        <v>#DIV/0!</v>
      </c>
      <c r="S222" s="143">
        <f t="shared" ref="S222" si="479">SUM(S223:S229)</f>
        <v>0</v>
      </c>
      <c r="T222" s="144" t="e">
        <f t="shared" si="413"/>
        <v>#DIV/0!</v>
      </c>
      <c r="U222" s="12">
        <f t="shared" ref="U222" si="480">SUM(U223:U229)</f>
        <v>0</v>
      </c>
      <c r="V222" s="13" t="e">
        <f t="shared" si="415"/>
        <v>#DIV/0!</v>
      </c>
      <c r="W222" s="27">
        <f t="shared" ref="W222" si="481">SUM(W223:W229)</f>
        <v>0</v>
      </c>
      <c r="X222" s="28" t="e">
        <f t="shared" si="417"/>
        <v>#DIV/0!</v>
      </c>
      <c r="Y222" s="77">
        <f>SUM(Y223:Y229)</f>
        <v>0</v>
      </c>
      <c r="Z222" s="48" t="e">
        <f>Y222/$D222</f>
        <v>#DIV/0!</v>
      </c>
      <c r="AA222" s="77">
        <f>SUM(AA223:AA229)</f>
        <v>0</v>
      </c>
      <c r="AB222" s="79" t="e">
        <f>AA222/$Y222</f>
        <v>#DIV/0!</v>
      </c>
    </row>
    <row r="223" spans="1:28" ht="18.75" customHeight="1" x14ac:dyDescent="0.3">
      <c r="A223" s="15" t="s">
        <v>24</v>
      </c>
      <c r="B223" s="190" t="s">
        <v>110</v>
      </c>
      <c r="C223" s="191"/>
      <c r="D223" s="19"/>
      <c r="E223" s="16"/>
      <c r="F223" s="30" t="e">
        <f t="shared" si="472"/>
        <v>#DIV/0!</v>
      </c>
      <c r="G223" s="16"/>
      <c r="H223" s="30" t="e">
        <f t="shared" si="401"/>
        <v>#DIV/0!</v>
      </c>
      <c r="I223" s="16"/>
      <c r="J223" s="30" t="e">
        <f t="shared" si="403"/>
        <v>#DIV/0!</v>
      </c>
      <c r="K223" s="16"/>
      <c r="L223" s="30" t="e">
        <f t="shared" si="405"/>
        <v>#DIV/0!</v>
      </c>
      <c r="M223" s="16"/>
      <c r="N223" s="30" t="e">
        <f t="shared" si="407"/>
        <v>#DIV/0!</v>
      </c>
      <c r="O223" s="16"/>
      <c r="P223" s="30" t="e">
        <f t="shared" si="409"/>
        <v>#DIV/0!</v>
      </c>
      <c r="Q223" s="17"/>
      <c r="R223" s="68" t="e">
        <f t="shared" si="411"/>
        <v>#DIV/0!</v>
      </c>
      <c r="S223" s="141"/>
      <c r="T223" s="145" t="e">
        <f t="shared" si="413"/>
        <v>#DIV/0!</v>
      </c>
      <c r="U223" s="175"/>
      <c r="V223" s="30" t="e">
        <f t="shared" si="415"/>
        <v>#DIV/0!</v>
      </c>
      <c r="W223" s="17"/>
      <c r="X223" s="51" t="e">
        <f t="shared" si="417"/>
        <v>#DIV/0!</v>
      </c>
      <c r="Y223" s="78">
        <f>E223+G223+I223+K223+M223+O223+Q223+S223+U223+W223</f>
        <v>0</v>
      </c>
      <c r="Z223" s="49" t="e">
        <f t="shared" ref="Z223:Z229" si="482">Y223/$D223</f>
        <v>#DIV/0!</v>
      </c>
      <c r="AA223" s="78">
        <f>E223+G223+I223+K223+M223+O223+Q223+S223+U223</f>
        <v>0</v>
      </c>
      <c r="AB223" s="49" t="e">
        <f>AA223/$Y223</f>
        <v>#DIV/0!</v>
      </c>
    </row>
    <row r="224" spans="1:28" ht="18.75" customHeight="1" x14ac:dyDescent="0.3">
      <c r="A224" s="15"/>
      <c r="B224" s="190" t="s">
        <v>49</v>
      </c>
      <c r="C224" s="191"/>
      <c r="D224" s="19"/>
      <c r="E224" s="16"/>
      <c r="F224" s="30" t="e">
        <f t="shared" si="472"/>
        <v>#DIV/0!</v>
      </c>
      <c r="G224" s="16"/>
      <c r="H224" s="30" t="e">
        <f t="shared" si="401"/>
        <v>#DIV/0!</v>
      </c>
      <c r="I224" s="16"/>
      <c r="J224" s="30" t="e">
        <f t="shared" si="403"/>
        <v>#DIV/0!</v>
      </c>
      <c r="K224" s="16"/>
      <c r="L224" s="30" t="e">
        <f t="shared" si="405"/>
        <v>#DIV/0!</v>
      </c>
      <c r="M224" s="16"/>
      <c r="N224" s="30" t="e">
        <f t="shared" si="407"/>
        <v>#DIV/0!</v>
      </c>
      <c r="O224" s="16"/>
      <c r="P224" s="30" t="e">
        <f t="shared" si="409"/>
        <v>#DIV/0!</v>
      </c>
      <c r="Q224" s="17"/>
      <c r="R224" s="68" t="e">
        <f t="shared" si="411"/>
        <v>#DIV/0!</v>
      </c>
      <c r="S224" s="141"/>
      <c r="T224" s="145" t="e">
        <f t="shared" si="413"/>
        <v>#DIV/0!</v>
      </c>
      <c r="U224" s="175"/>
      <c r="V224" s="30" t="e">
        <f t="shared" si="415"/>
        <v>#DIV/0!</v>
      </c>
      <c r="W224" s="17"/>
      <c r="X224" s="51" t="e">
        <f t="shared" si="417"/>
        <v>#DIV/0!</v>
      </c>
      <c r="Y224" s="78">
        <f t="shared" ref="Y224:Y229" si="483">E224+G224+I224+K224+M224+O224+Q224+S224+U224+W224</f>
        <v>0</v>
      </c>
      <c r="Z224" s="49" t="e">
        <f t="shared" si="482"/>
        <v>#DIV/0!</v>
      </c>
      <c r="AA224" s="78">
        <f t="shared" ref="AA224:AA229" si="484">E224+G224+I224+K224+M224+O224+Q224+S224+U224</f>
        <v>0</v>
      </c>
      <c r="AB224" s="49" t="e">
        <f t="shared" ref="AB224:AB229" si="485">AA224/$Y224</f>
        <v>#DIV/0!</v>
      </c>
    </row>
    <row r="225" spans="1:28" ht="18.75" customHeight="1" x14ac:dyDescent="0.3">
      <c r="A225" s="15" t="s">
        <v>37</v>
      </c>
      <c r="B225" s="190" t="s">
        <v>2</v>
      </c>
      <c r="C225" s="191"/>
      <c r="D225" s="19"/>
      <c r="E225" s="16"/>
      <c r="F225" s="30" t="e">
        <f t="shared" si="472"/>
        <v>#DIV/0!</v>
      </c>
      <c r="G225" s="16"/>
      <c r="H225" s="30" t="e">
        <f t="shared" si="401"/>
        <v>#DIV/0!</v>
      </c>
      <c r="I225" s="16"/>
      <c r="J225" s="30" t="e">
        <f t="shared" si="403"/>
        <v>#DIV/0!</v>
      </c>
      <c r="K225" s="16"/>
      <c r="L225" s="30" t="e">
        <f t="shared" si="405"/>
        <v>#DIV/0!</v>
      </c>
      <c r="M225" s="16"/>
      <c r="N225" s="30" t="e">
        <f t="shared" si="407"/>
        <v>#DIV/0!</v>
      </c>
      <c r="O225" s="16"/>
      <c r="P225" s="30" t="e">
        <f t="shared" si="409"/>
        <v>#DIV/0!</v>
      </c>
      <c r="Q225" s="17"/>
      <c r="R225" s="68" t="e">
        <f t="shared" si="411"/>
        <v>#DIV/0!</v>
      </c>
      <c r="S225" s="141"/>
      <c r="T225" s="145" t="e">
        <f t="shared" si="413"/>
        <v>#DIV/0!</v>
      </c>
      <c r="U225" s="175"/>
      <c r="V225" s="30" t="e">
        <f t="shared" si="415"/>
        <v>#DIV/0!</v>
      </c>
      <c r="W225" s="17"/>
      <c r="X225" s="51" t="e">
        <f t="shared" si="417"/>
        <v>#DIV/0!</v>
      </c>
      <c r="Y225" s="78">
        <f t="shared" si="483"/>
        <v>0</v>
      </c>
      <c r="Z225" s="49" t="e">
        <f t="shared" si="482"/>
        <v>#DIV/0!</v>
      </c>
      <c r="AA225" s="78">
        <f t="shared" si="484"/>
        <v>0</v>
      </c>
      <c r="AB225" s="49" t="e">
        <f t="shared" si="485"/>
        <v>#DIV/0!</v>
      </c>
    </row>
    <row r="226" spans="1:28" ht="18.75" customHeight="1" x14ac:dyDescent="0.3">
      <c r="A226" s="15" t="s">
        <v>38</v>
      </c>
      <c r="B226" s="190" t="s">
        <v>2</v>
      </c>
      <c r="C226" s="191"/>
      <c r="D226" s="19"/>
      <c r="E226" s="16"/>
      <c r="F226" s="30" t="e">
        <f t="shared" si="472"/>
        <v>#DIV/0!</v>
      </c>
      <c r="G226" s="16"/>
      <c r="H226" s="30" t="e">
        <f t="shared" si="401"/>
        <v>#DIV/0!</v>
      </c>
      <c r="I226" s="16"/>
      <c r="J226" s="30" t="e">
        <f t="shared" si="403"/>
        <v>#DIV/0!</v>
      </c>
      <c r="K226" s="16"/>
      <c r="L226" s="30" t="e">
        <f t="shared" si="405"/>
        <v>#DIV/0!</v>
      </c>
      <c r="M226" s="16"/>
      <c r="N226" s="30" t="e">
        <f t="shared" si="407"/>
        <v>#DIV/0!</v>
      </c>
      <c r="O226" s="16"/>
      <c r="P226" s="30" t="e">
        <f t="shared" si="409"/>
        <v>#DIV/0!</v>
      </c>
      <c r="Q226" s="17"/>
      <c r="R226" s="68" t="e">
        <f t="shared" si="411"/>
        <v>#DIV/0!</v>
      </c>
      <c r="S226" s="141"/>
      <c r="T226" s="145" t="e">
        <f t="shared" si="413"/>
        <v>#DIV/0!</v>
      </c>
      <c r="U226" s="175"/>
      <c r="V226" s="30" t="e">
        <f t="shared" si="415"/>
        <v>#DIV/0!</v>
      </c>
      <c r="W226" s="17"/>
      <c r="X226" s="51" t="e">
        <f t="shared" si="417"/>
        <v>#DIV/0!</v>
      </c>
      <c r="Y226" s="78">
        <f t="shared" si="483"/>
        <v>0</v>
      </c>
      <c r="Z226" s="49" t="e">
        <f t="shared" si="482"/>
        <v>#DIV/0!</v>
      </c>
      <c r="AA226" s="78">
        <f t="shared" si="484"/>
        <v>0</v>
      </c>
      <c r="AB226" s="49" t="e">
        <f t="shared" si="485"/>
        <v>#DIV/0!</v>
      </c>
    </row>
    <row r="227" spans="1:28" ht="18.75" customHeight="1" x14ac:dyDescent="0.3">
      <c r="A227" s="15" t="s">
        <v>39</v>
      </c>
      <c r="B227" s="190" t="s">
        <v>2</v>
      </c>
      <c r="C227" s="191"/>
      <c r="D227" s="19"/>
      <c r="E227" s="16"/>
      <c r="F227" s="30" t="e">
        <f t="shared" si="472"/>
        <v>#DIV/0!</v>
      </c>
      <c r="G227" s="16"/>
      <c r="H227" s="30" t="e">
        <f t="shared" si="401"/>
        <v>#DIV/0!</v>
      </c>
      <c r="I227" s="16"/>
      <c r="J227" s="30" t="e">
        <f t="shared" si="403"/>
        <v>#DIV/0!</v>
      </c>
      <c r="K227" s="16"/>
      <c r="L227" s="30" t="e">
        <f t="shared" si="405"/>
        <v>#DIV/0!</v>
      </c>
      <c r="M227" s="16"/>
      <c r="N227" s="30" t="e">
        <f t="shared" si="407"/>
        <v>#DIV/0!</v>
      </c>
      <c r="O227" s="16"/>
      <c r="P227" s="30" t="e">
        <f t="shared" si="409"/>
        <v>#DIV/0!</v>
      </c>
      <c r="Q227" s="17"/>
      <c r="R227" s="68" t="e">
        <f t="shared" si="411"/>
        <v>#DIV/0!</v>
      </c>
      <c r="S227" s="141"/>
      <c r="T227" s="145" t="e">
        <f t="shared" si="413"/>
        <v>#DIV/0!</v>
      </c>
      <c r="U227" s="175"/>
      <c r="V227" s="30" t="e">
        <f t="shared" si="415"/>
        <v>#DIV/0!</v>
      </c>
      <c r="W227" s="17"/>
      <c r="X227" s="51" t="e">
        <f t="shared" si="417"/>
        <v>#DIV/0!</v>
      </c>
      <c r="Y227" s="78">
        <f t="shared" si="483"/>
        <v>0</v>
      </c>
      <c r="Z227" s="49" t="e">
        <f t="shared" si="482"/>
        <v>#DIV/0!</v>
      </c>
      <c r="AA227" s="78">
        <f t="shared" si="484"/>
        <v>0</v>
      </c>
      <c r="AB227" s="49" t="e">
        <f t="shared" si="485"/>
        <v>#DIV/0!</v>
      </c>
    </row>
    <row r="228" spans="1:28" ht="18.75" customHeight="1" x14ac:dyDescent="0.3">
      <c r="A228" s="15" t="s">
        <v>1</v>
      </c>
      <c r="B228" s="190" t="s">
        <v>2</v>
      </c>
      <c r="C228" s="191"/>
      <c r="D228" s="19"/>
      <c r="E228" s="16"/>
      <c r="F228" s="30" t="e">
        <f t="shared" si="472"/>
        <v>#DIV/0!</v>
      </c>
      <c r="G228" s="16"/>
      <c r="H228" s="30" t="e">
        <f t="shared" si="401"/>
        <v>#DIV/0!</v>
      </c>
      <c r="I228" s="16"/>
      <c r="J228" s="30" t="e">
        <f t="shared" si="403"/>
        <v>#DIV/0!</v>
      </c>
      <c r="K228" s="16"/>
      <c r="L228" s="30" t="e">
        <f t="shared" si="405"/>
        <v>#DIV/0!</v>
      </c>
      <c r="M228" s="16"/>
      <c r="N228" s="30" t="e">
        <f t="shared" si="407"/>
        <v>#DIV/0!</v>
      </c>
      <c r="O228" s="16"/>
      <c r="P228" s="30" t="e">
        <f t="shared" si="409"/>
        <v>#DIV/0!</v>
      </c>
      <c r="Q228" s="17"/>
      <c r="R228" s="68" t="e">
        <f t="shared" si="411"/>
        <v>#DIV/0!</v>
      </c>
      <c r="S228" s="141"/>
      <c r="T228" s="145" t="e">
        <f t="shared" si="413"/>
        <v>#DIV/0!</v>
      </c>
      <c r="U228" s="175"/>
      <c r="V228" s="30" t="e">
        <f t="shared" si="415"/>
        <v>#DIV/0!</v>
      </c>
      <c r="W228" s="17"/>
      <c r="X228" s="51" t="e">
        <f t="shared" si="417"/>
        <v>#DIV/0!</v>
      </c>
      <c r="Y228" s="78">
        <f t="shared" si="483"/>
        <v>0</v>
      </c>
      <c r="Z228" s="49" t="e">
        <f t="shared" si="482"/>
        <v>#DIV/0!</v>
      </c>
      <c r="AA228" s="78">
        <f t="shared" si="484"/>
        <v>0</v>
      </c>
      <c r="AB228" s="49" t="e">
        <f t="shared" si="485"/>
        <v>#DIV/0!</v>
      </c>
    </row>
    <row r="229" spans="1:28" ht="18.75" customHeight="1" x14ac:dyDescent="0.3">
      <c r="A229" s="15" t="s">
        <v>40</v>
      </c>
      <c r="B229" s="190" t="s">
        <v>2</v>
      </c>
      <c r="C229" s="191"/>
      <c r="D229" s="19"/>
      <c r="E229" s="16"/>
      <c r="F229" s="30" t="e">
        <f t="shared" si="472"/>
        <v>#DIV/0!</v>
      </c>
      <c r="G229" s="16"/>
      <c r="H229" s="30" t="e">
        <f t="shared" si="401"/>
        <v>#DIV/0!</v>
      </c>
      <c r="I229" s="16"/>
      <c r="J229" s="30" t="e">
        <f t="shared" si="403"/>
        <v>#DIV/0!</v>
      </c>
      <c r="K229" s="16"/>
      <c r="L229" s="30" t="e">
        <f t="shared" si="405"/>
        <v>#DIV/0!</v>
      </c>
      <c r="M229" s="16"/>
      <c r="N229" s="30" t="e">
        <f t="shared" si="407"/>
        <v>#DIV/0!</v>
      </c>
      <c r="O229" s="16"/>
      <c r="P229" s="30" t="e">
        <f t="shared" si="409"/>
        <v>#DIV/0!</v>
      </c>
      <c r="Q229" s="17"/>
      <c r="R229" s="68" t="e">
        <f t="shared" si="411"/>
        <v>#DIV/0!</v>
      </c>
      <c r="S229" s="141"/>
      <c r="T229" s="145" t="e">
        <f t="shared" si="413"/>
        <v>#DIV/0!</v>
      </c>
      <c r="U229" s="175"/>
      <c r="V229" s="30" t="e">
        <f t="shared" si="415"/>
        <v>#DIV/0!</v>
      </c>
      <c r="W229" s="17"/>
      <c r="X229" s="51" t="e">
        <f t="shared" si="417"/>
        <v>#DIV/0!</v>
      </c>
      <c r="Y229" s="78">
        <f t="shared" si="483"/>
        <v>0</v>
      </c>
      <c r="Z229" s="49" t="e">
        <f t="shared" si="482"/>
        <v>#DIV/0!</v>
      </c>
      <c r="AA229" s="78">
        <f t="shared" si="484"/>
        <v>0</v>
      </c>
      <c r="AB229" s="49" t="e">
        <f t="shared" si="485"/>
        <v>#DIV/0!</v>
      </c>
    </row>
    <row r="230" spans="1:28" s="14" customFormat="1" ht="18.75" customHeight="1" x14ac:dyDescent="0.3">
      <c r="A230" s="192" t="s">
        <v>147</v>
      </c>
      <c r="B230" s="193"/>
      <c r="C230" s="194"/>
      <c r="D230" s="20">
        <f t="shared" ref="D230" si="486">SUM(D231:D237)</f>
        <v>0</v>
      </c>
      <c r="E230" s="12">
        <f t="shared" ref="E230" si="487">SUM(E231:E237)</f>
        <v>0</v>
      </c>
      <c r="F230" s="13" t="e">
        <f t="shared" si="472"/>
        <v>#DIV/0!</v>
      </c>
      <c r="G230" s="12">
        <f t="shared" ref="G230" si="488">SUM(G231:G237)</f>
        <v>0</v>
      </c>
      <c r="H230" s="13" t="e">
        <f t="shared" si="401"/>
        <v>#DIV/0!</v>
      </c>
      <c r="I230" s="135">
        <f t="shared" ref="I230" si="489">SUM(I231:I237)</f>
        <v>0</v>
      </c>
      <c r="J230" s="136" t="e">
        <f t="shared" si="403"/>
        <v>#DIV/0!</v>
      </c>
      <c r="K230" s="12">
        <f t="shared" ref="K230" si="490">SUM(K231:K237)</f>
        <v>0</v>
      </c>
      <c r="L230" s="13" t="e">
        <f t="shared" si="405"/>
        <v>#DIV/0!</v>
      </c>
      <c r="M230" s="135">
        <f t="shared" ref="M230" si="491">SUM(M231:M237)</f>
        <v>0</v>
      </c>
      <c r="N230" s="136" t="e">
        <f t="shared" si="407"/>
        <v>#DIV/0!</v>
      </c>
      <c r="O230" s="135">
        <f t="shared" ref="O230" si="492">SUM(O231:O237)</f>
        <v>0</v>
      </c>
      <c r="P230" s="136" t="e">
        <f t="shared" si="409"/>
        <v>#DIV/0!</v>
      </c>
      <c r="Q230" s="139">
        <f t="shared" ref="Q230" si="493">SUM(Q231:Q237)</f>
        <v>0</v>
      </c>
      <c r="R230" s="140" t="e">
        <f t="shared" si="411"/>
        <v>#DIV/0!</v>
      </c>
      <c r="S230" s="143">
        <f t="shared" ref="S230" si="494">SUM(S231:S237)</f>
        <v>0</v>
      </c>
      <c r="T230" s="144" t="e">
        <f t="shared" si="413"/>
        <v>#DIV/0!</v>
      </c>
      <c r="U230" s="135">
        <f t="shared" ref="U230" si="495">SUM(U231:U237)</f>
        <v>0</v>
      </c>
      <c r="V230" s="136" t="e">
        <f t="shared" si="415"/>
        <v>#DIV/0!</v>
      </c>
      <c r="W230" s="27">
        <f t="shared" ref="W230" si="496">SUM(W231:W237)</f>
        <v>0</v>
      </c>
      <c r="X230" s="28" t="e">
        <f t="shared" si="417"/>
        <v>#DIV/0!</v>
      </c>
      <c r="Y230" s="77">
        <f>SUM(Y231:Y237)</f>
        <v>0</v>
      </c>
      <c r="Z230" s="48" t="e">
        <f>Y230/$D230</f>
        <v>#DIV/0!</v>
      </c>
      <c r="AA230" s="77">
        <f>SUM(AA231:AA237)</f>
        <v>0</v>
      </c>
      <c r="AB230" s="79" t="e">
        <f>AA230/$Y230</f>
        <v>#DIV/0!</v>
      </c>
    </row>
    <row r="231" spans="1:28" ht="18.75" customHeight="1" x14ac:dyDescent="0.3">
      <c r="A231" s="15" t="s">
        <v>24</v>
      </c>
      <c r="B231" s="190" t="s">
        <v>110</v>
      </c>
      <c r="C231" s="191"/>
      <c r="D231" s="19"/>
      <c r="E231" s="16"/>
      <c r="F231" s="30" t="e">
        <f t="shared" si="472"/>
        <v>#DIV/0!</v>
      </c>
      <c r="G231" s="16"/>
      <c r="H231" s="30" t="e">
        <f t="shared" si="401"/>
        <v>#DIV/0!</v>
      </c>
      <c r="I231" s="137"/>
      <c r="J231" s="138" t="e">
        <f t="shared" si="403"/>
        <v>#DIV/0!</v>
      </c>
      <c r="K231" s="16"/>
      <c r="L231" s="30" t="e">
        <f t="shared" si="405"/>
        <v>#DIV/0!</v>
      </c>
      <c r="M231" s="137"/>
      <c r="N231" s="138" t="e">
        <f t="shared" si="407"/>
        <v>#DIV/0!</v>
      </c>
      <c r="O231" s="137"/>
      <c r="P231" s="138" t="e">
        <f t="shared" si="409"/>
        <v>#DIV/0!</v>
      </c>
      <c r="Q231" s="141"/>
      <c r="R231" s="142" t="e">
        <f t="shared" si="411"/>
        <v>#DIV/0!</v>
      </c>
      <c r="S231" s="141"/>
      <c r="T231" s="145" t="e">
        <f t="shared" si="413"/>
        <v>#DIV/0!</v>
      </c>
      <c r="U231" s="137"/>
      <c r="V231" s="138" t="e">
        <f t="shared" si="415"/>
        <v>#DIV/0!</v>
      </c>
      <c r="W231" s="17"/>
      <c r="X231" s="51" t="e">
        <f t="shared" si="417"/>
        <v>#DIV/0!</v>
      </c>
      <c r="Y231" s="78">
        <f>E231+G231+I231+K231+M231+O231+Q231+S231+U231+W231</f>
        <v>0</v>
      </c>
      <c r="Z231" s="49" t="e">
        <f t="shared" ref="Z231:Z237" si="497">Y231/$D231</f>
        <v>#DIV/0!</v>
      </c>
      <c r="AA231" s="78">
        <f>E231+G231+I231+K231+M231+O231+Q231+S231+U231</f>
        <v>0</v>
      </c>
      <c r="AB231" s="49" t="e">
        <f>AA231/$Y231</f>
        <v>#DIV/0!</v>
      </c>
    </row>
    <row r="232" spans="1:28" ht="18.75" customHeight="1" x14ac:dyDescent="0.3">
      <c r="A232" s="15"/>
      <c r="B232" s="190" t="s">
        <v>49</v>
      </c>
      <c r="C232" s="191"/>
      <c r="D232" s="19"/>
      <c r="E232" s="16"/>
      <c r="F232" s="30" t="e">
        <f t="shared" si="472"/>
        <v>#DIV/0!</v>
      </c>
      <c r="G232" s="16"/>
      <c r="H232" s="30" t="e">
        <f t="shared" si="401"/>
        <v>#DIV/0!</v>
      </c>
      <c r="I232" s="137"/>
      <c r="J232" s="138" t="e">
        <f t="shared" si="403"/>
        <v>#DIV/0!</v>
      </c>
      <c r="K232" s="16"/>
      <c r="L232" s="30" t="e">
        <f t="shared" si="405"/>
        <v>#DIV/0!</v>
      </c>
      <c r="M232" s="137"/>
      <c r="N232" s="138" t="e">
        <f t="shared" si="407"/>
        <v>#DIV/0!</v>
      </c>
      <c r="O232" s="137"/>
      <c r="P232" s="138" t="e">
        <f t="shared" si="409"/>
        <v>#DIV/0!</v>
      </c>
      <c r="Q232" s="141"/>
      <c r="R232" s="142" t="e">
        <f t="shared" si="411"/>
        <v>#DIV/0!</v>
      </c>
      <c r="S232" s="141"/>
      <c r="T232" s="145" t="e">
        <f t="shared" si="413"/>
        <v>#DIV/0!</v>
      </c>
      <c r="U232" s="137"/>
      <c r="V232" s="138" t="e">
        <f t="shared" si="415"/>
        <v>#DIV/0!</v>
      </c>
      <c r="W232" s="17"/>
      <c r="X232" s="51" t="e">
        <f t="shared" si="417"/>
        <v>#DIV/0!</v>
      </c>
      <c r="Y232" s="78">
        <f t="shared" ref="Y232:Y237" si="498">E232+G232+I232+K232+M232+O232+Q232+S232+U232+W232</f>
        <v>0</v>
      </c>
      <c r="Z232" s="49" t="e">
        <f t="shared" si="497"/>
        <v>#DIV/0!</v>
      </c>
      <c r="AA232" s="78">
        <f t="shared" ref="AA232:AA237" si="499">E232+G232+I232+K232+M232+O232+Q232+S232+U232</f>
        <v>0</v>
      </c>
      <c r="AB232" s="49" t="e">
        <f t="shared" ref="AB232:AB237" si="500">AA232/$Y232</f>
        <v>#DIV/0!</v>
      </c>
    </row>
    <row r="233" spans="1:28" ht="18.75" customHeight="1" x14ac:dyDescent="0.3">
      <c r="A233" s="15" t="s">
        <v>37</v>
      </c>
      <c r="B233" s="190" t="s">
        <v>2</v>
      </c>
      <c r="C233" s="191"/>
      <c r="D233" s="19"/>
      <c r="E233" s="16"/>
      <c r="F233" s="30" t="e">
        <f t="shared" si="472"/>
        <v>#DIV/0!</v>
      </c>
      <c r="G233" s="16"/>
      <c r="H233" s="30" t="e">
        <f t="shared" si="401"/>
        <v>#DIV/0!</v>
      </c>
      <c r="I233" s="137"/>
      <c r="J233" s="138" t="e">
        <f t="shared" si="403"/>
        <v>#DIV/0!</v>
      </c>
      <c r="K233" s="16"/>
      <c r="L233" s="30" t="e">
        <f t="shared" si="405"/>
        <v>#DIV/0!</v>
      </c>
      <c r="M233" s="137"/>
      <c r="N233" s="138" t="e">
        <f t="shared" si="407"/>
        <v>#DIV/0!</v>
      </c>
      <c r="O233" s="137"/>
      <c r="P233" s="138" t="e">
        <f t="shared" si="409"/>
        <v>#DIV/0!</v>
      </c>
      <c r="Q233" s="141"/>
      <c r="R233" s="142" t="e">
        <f t="shared" si="411"/>
        <v>#DIV/0!</v>
      </c>
      <c r="S233" s="141"/>
      <c r="T233" s="145" t="e">
        <f t="shared" si="413"/>
        <v>#DIV/0!</v>
      </c>
      <c r="U233" s="137"/>
      <c r="V233" s="138" t="e">
        <f t="shared" si="415"/>
        <v>#DIV/0!</v>
      </c>
      <c r="W233" s="17"/>
      <c r="X233" s="51" t="e">
        <f t="shared" si="417"/>
        <v>#DIV/0!</v>
      </c>
      <c r="Y233" s="78">
        <f t="shared" si="498"/>
        <v>0</v>
      </c>
      <c r="Z233" s="49" t="e">
        <f t="shared" si="497"/>
        <v>#DIV/0!</v>
      </c>
      <c r="AA233" s="78">
        <f t="shared" si="499"/>
        <v>0</v>
      </c>
      <c r="AB233" s="49" t="e">
        <f t="shared" si="500"/>
        <v>#DIV/0!</v>
      </c>
    </row>
    <row r="234" spans="1:28" ht="18.75" customHeight="1" x14ac:dyDescent="0.3">
      <c r="A234" s="15" t="s">
        <v>38</v>
      </c>
      <c r="B234" s="190" t="s">
        <v>2</v>
      </c>
      <c r="C234" s="191"/>
      <c r="D234" s="19"/>
      <c r="E234" s="16"/>
      <c r="F234" s="30" t="e">
        <f t="shared" si="472"/>
        <v>#DIV/0!</v>
      </c>
      <c r="G234" s="16"/>
      <c r="H234" s="30" t="e">
        <f t="shared" si="401"/>
        <v>#DIV/0!</v>
      </c>
      <c r="I234" s="137"/>
      <c r="J234" s="138" t="e">
        <f t="shared" si="403"/>
        <v>#DIV/0!</v>
      </c>
      <c r="K234" s="16"/>
      <c r="L234" s="30" t="e">
        <f t="shared" si="405"/>
        <v>#DIV/0!</v>
      </c>
      <c r="M234" s="137"/>
      <c r="N234" s="138" t="e">
        <f t="shared" si="407"/>
        <v>#DIV/0!</v>
      </c>
      <c r="O234" s="137"/>
      <c r="P234" s="138" t="e">
        <f t="shared" si="409"/>
        <v>#DIV/0!</v>
      </c>
      <c r="Q234" s="141"/>
      <c r="R234" s="142" t="e">
        <f t="shared" si="411"/>
        <v>#DIV/0!</v>
      </c>
      <c r="S234" s="141"/>
      <c r="T234" s="145" t="e">
        <f t="shared" si="413"/>
        <v>#DIV/0!</v>
      </c>
      <c r="U234" s="137"/>
      <c r="V234" s="138" t="e">
        <f t="shared" si="415"/>
        <v>#DIV/0!</v>
      </c>
      <c r="W234" s="17"/>
      <c r="X234" s="51" t="e">
        <f t="shared" si="417"/>
        <v>#DIV/0!</v>
      </c>
      <c r="Y234" s="78">
        <f t="shared" si="498"/>
        <v>0</v>
      </c>
      <c r="Z234" s="49" t="e">
        <f t="shared" si="497"/>
        <v>#DIV/0!</v>
      </c>
      <c r="AA234" s="78">
        <f t="shared" si="499"/>
        <v>0</v>
      </c>
      <c r="AB234" s="49" t="e">
        <f t="shared" si="500"/>
        <v>#DIV/0!</v>
      </c>
    </row>
    <row r="235" spans="1:28" ht="18.75" customHeight="1" x14ac:dyDescent="0.3">
      <c r="A235" s="15" t="s">
        <v>39</v>
      </c>
      <c r="B235" s="190" t="s">
        <v>2</v>
      </c>
      <c r="C235" s="191"/>
      <c r="D235" s="19"/>
      <c r="E235" s="16"/>
      <c r="F235" s="30" t="e">
        <f t="shared" si="472"/>
        <v>#DIV/0!</v>
      </c>
      <c r="G235" s="16"/>
      <c r="H235" s="30" t="e">
        <f t="shared" si="401"/>
        <v>#DIV/0!</v>
      </c>
      <c r="I235" s="137"/>
      <c r="J235" s="138" t="e">
        <f t="shared" si="403"/>
        <v>#DIV/0!</v>
      </c>
      <c r="K235" s="16"/>
      <c r="L235" s="30" t="e">
        <f t="shared" si="405"/>
        <v>#DIV/0!</v>
      </c>
      <c r="M235" s="137"/>
      <c r="N235" s="138" t="e">
        <f t="shared" si="407"/>
        <v>#DIV/0!</v>
      </c>
      <c r="O235" s="137"/>
      <c r="P235" s="138" t="e">
        <f t="shared" si="409"/>
        <v>#DIV/0!</v>
      </c>
      <c r="Q235" s="141"/>
      <c r="R235" s="142" t="e">
        <f t="shared" si="411"/>
        <v>#DIV/0!</v>
      </c>
      <c r="S235" s="141"/>
      <c r="T235" s="145" t="e">
        <f t="shared" si="413"/>
        <v>#DIV/0!</v>
      </c>
      <c r="U235" s="137"/>
      <c r="V235" s="138" t="e">
        <f t="shared" si="415"/>
        <v>#DIV/0!</v>
      </c>
      <c r="W235" s="17"/>
      <c r="X235" s="51" t="e">
        <f t="shared" si="417"/>
        <v>#DIV/0!</v>
      </c>
      <c r="Y235" s="78">
        <f t="shared" si="498"/>
        <v>0</v>
      </c>
      <c r="Z235" s="49" t="e">
        <f t="shared" si="497"/>
        <v>#DIV/0!</v>
      </c>
      <c r="AA235" s="78">
        <f t="shared" si="499"/>
        <v>0</v>
      </c>
      <c r="AB235" s="49" t="e">
        <f t="shared" si="500"/>
        <v>#DIV/0!</v>
      </c>
    </row>
    <row r="236" spans="1:28" ht="18.75" customHeight="1" x14ac:dyDescent="0.3">
      <c r="A236" s="15" t="s">
        <v>1</v>
      </c>
      <c r="B236" s="190" t="s">
        <v>2</v>
      </c>
      <c r="C236" s="191"/>
      <c r="D236" s="19"/>
      <c r="E236" s="16"/>
      <c r="F236" s="30" t="e">
        <f t="shared" si="472"/>
        <v>#DIV/0!</v>
      </c>
      <c r="G236" s="16"/>
      <c r="H236" s="30" t="e">
        <f t="shared" si="401"/>
        <v>#DIV/0!</v>
      </c>
      <c r="I236" s="137"/>
      <c r="J236" s="138" t="e">
        <f t="shared" si="403"/>
        <v>#DIV/0!</v>
      </c>
      <c r="K236" s="16"/>
      <c r="L236" s="30" t="e">
        <f t="shared" si="405"/>
        <v>#DIV/0!</v>
      </c>
      <c r="M236" s="137"/>
      <c r="N236" s="138" t="e">
        <f t="shared" si="407"/>
        <v>#DIV/0!</v>
      </c>
      <c r="O236" s="137"/>
      <c r="P236" s="138" t="e">
        <f t="shared" si="409"/>
        <v>#DIV/0!</v>
      </c>
      <c r="Q236" s="141"/>
      <c r="R236" s="142" t="e">
        <f t="shared" si="411"/>
        <v>#DIV/0!</v>
      </c>
      <c r="S236" s="141"/>
      <c r="T236" s="145" t="e">
        <f t="shared" si="413"/>
        <v>#DIV/0!</v>
      </c>
      <c r="U236" s="137"/>
      <c r="V236" s="138" t="e">
        <f t="shared" si="415"/>
        <v>#DIV/0!</v>
      </c>
      <c r="W236" s="17"/>
      <c r="X236" s="51" t="e">
        <f t="shared" si="417"/>
        <v>#DIV/0!</v>
      </c>
      <c r="Y236" s="78">
        <f t="shared" si="498"/>
        <v>0</v>
      </c>
      <c r="Z236" s="49" t="e">
        <f t="shared" si="497"/>
        <v>#DIV/0!</v>
      </c>
      <c r="AA236" s="78">
        <f t="shared" si="499"/>
        <v>0</v>
      </c>
      <c r="AB236" s="49" t="e">
        <f t="shared" si="500"/>
        <v>#DIV/0!</v>
      </c>
    </row>
    <row r="237" spans="1:28" ht="18.75" customHeight="1" x14ac:dyDescent="0.3">
      <c r="A237" s="15" t="s">
        <v>40</v>
      </c>
      <c r="B237" s="190" t="s">
        <v>2</v>
      </c>
      <c r="C237" s="191"/>
      <c r="D237" s="19"/>
      <c r="E237" s="16"/>
      <c r="F237" s="30" t="e">
        <f t="shared" si="472"/>
        <v>#DIV/0!</v>
      </c>
      <c r="G237" s="16"/>
      <c r="H237" s="30" t="e">
        <f t="shared" si="401"/>
        <v>#DIV/0!</v>
      </c>
      <c r="I237" s="137"/>
      <c r="J237" s="138" t="e">
        <f t="shared" si="403"/>
        <v>#DIV/0!</v>
      </c>
      <c r="K237" s="16"/>
      <c r="L237" s="30" t="e">
        <f t="shared" si="405"/>
        <v>#DIV/0!</v>
      </c>
      <c r="M237" s="137"/>
      <c r="N237" s="138" t="e">
        <f t="shared" si="407"/>
        <v>#DIV/0!</v>
      </c>
      <c r="O237" s="137"/>
      <c r="P237" s="138" t="e">
        <f t="shared" si="409"/>
        <v>#DIV/0!</v>
      </c>
      <c r="Q237" s="141"/>
      <c r="R237" s="142" t="e">
        <f t="shared" si="411"/>
        <v>#DIV/0!</v>
      </c>
      <c r="S237" s="141"/>
      <c r="T237" s="145" t="e">
        <f t="shared" si="413"/>
        <v>#DIV/0!</v>
      </c>
      <c r="U237" s="137"/>
      <c r="V237" s="138" t="e">
        <f t="shared" si="415"/>
        <v>#DIV/0!</v>
      </c>
      <c r="W237" s="17"/>
      <c r="X237" s="51" t="e">
        <f t="shared" si="417"/>
        <v>#DIV/0!</v>
      </c>
      <c r="Y237" s="78">
        <f t="shared" si="498"/>
        <v>0</v>
      </c>
      <c r="Z237" s="49" t="e">
        <f t="shared" si="497"/>
        <v>#DIV/0!</v>
      </c>
      <c r="AA237" s="78">
        <f t="shared" si="499"/>
        <v>0</v>
      </c>
      <c r="AB237" s="49" t="e">
        <f t="shared" si="500"/>
        <v>#DIV/0!</v>
      </c>
    </row>
    <row r="238" spans="1:28" ht="18.75" customHeight="1" thickBot="1" x14ac:dyDescent="0.35">
      <c r="A238" s="196" t="s">
        <v>3</v>
      </c>
      <c r="B238" s="197"/>
      <c r="C238" s="198"/>
      <c r="D238" s="85">
        <f>D13+D21+D29+D37+D46+D54+D62+D70+D78+D86+D94+D102+D110+D118+D126+D134+D142+D150+D158+D166+D174+D182+D190+D198+D206+D214+D222+D230</f>
        <v>0</v>
      </c>
      <c r="E238" s="86">
        <f>E13+E21+E29+E37+E46+E54+E62+E70+E78+E86+E94+E102+E110+E118+E126+E134+E142+E150+E158+E166+E174+E182+E190+E198+E206+E214+E222+E230</f>
        <v>0</v>
      </c>
      <c r="F238" s="87" t="e">
        <f>E238/$Y238</f>
        <v>#DIV/0!</v>
      </c>
      <c r="G238" s="88" t="e">
        <f>G13+#REF!+G21+G29+G37+G46+G54+G62+G70+G78+G86+G94+G102+G110+G118+G126+G134+G142+G150+G158+G166+G174+G182+G190+G198+G206+G222+G230</f>
        <v>#REF!</v>
      </c>
      <c r="H238" s="89" t="e">
        <f t="shared" si="401"/>
        <v>#REF!</v>
      </c>
      <c r="I238" s="88" t="e">
        <f>I13+#REF!+I21+I29+I37+I46+I54+I62+I70+I78+I86+I94+I102+I110+I118+I126+I134+I142+I150+I158+I166+I174+I182+I190+I198+I206+I214+I222+I230</f>
        <v>#REF!</v>
      </c>
      <c r="J238" s="89" t="e">
        <f t="shared" si="403"/>
        <v>#REF!</v>
      </c>
      <c r="K238" s="90">
        <f>K13+K21+K29+K37+K46+K54+K62+K70+K78+K86+K94+K102+K110+K118+K126+K134+K142+K150+K158+K166+K174+K182+K190+K198+K206+K214+K222+K230</f>
        <v>0</v>
      </c>
      <c r="L238" s="91" t="e">
        <f t="shared" si="405"/>
        <v>#DIV/0!</v>
      </c>
      <c r="M238" s="86">
        <f>M13+M21+M29+M37+M46+M54+M62+M70+M78+M86+M94+M102+M110+M118+M126+M134+M142+M150+M158+M166+M174+M182+M190+M198+M206+M214+M222+M230</f>
        <v>0</v>
      </c>
      <c r="N238" s="87" t="e">
        <f t="shared" si="407"/>
        <v>#DIV/0!</v>
      </c>
      <c r="O238" s="86">
        <f>O13+O21+O29+O37+O46+O54+O62+O70+O78+O86+O94+O102+O110+O118+O126+O134+O142+O150+O158+O166+O174+O182+O190+O198+O206+O214+O222+O230</f>
        <v>0</v>
      </c>
      <c r="P238" s="87" t="e">
        <f t="shared" si="409"/>
        <v>#DIV/0!</v>
      </c>
      <c r="Q238" s="92">
        <f>Q13+Q21+Q29+Q37+Q46+Q54+Q62+Q70+Q78+Q86+Q94+Q102+Q110+Q118+Q126+Q134+Q142+Q150+Q158+Q166+Q174+Q182+Q190+Q198+Q206+Q214+Q222+Q230</f>
        <v>0</v>
      </c>
      <c r="R238" s="91" t="e">
        <f t="shared" si="411"/>
        <v>#DIV/0!</v>
      </c>
      <c r="S238" s="118">
        <f>S13+S21+S29+S37+S46+S54+S62+S70+S78+S86+S94+S102+S110+S118+S126+S134+S142+S150+S158+S166+S174+S182+S190+S198+S206+S214+S222+S230</f>
        <v>0</v>
      </c>
      <c r="T238" s="117" t="e">
        <f t="shared" si="413"/>
        <v>#DIV/0!</v>
      </c>
      <c r="U238" s="93">
        <f>U13+U21+U29+U37+U46+U54+U62+U70+U78+U86+U94+U102+U110+U118+U126+U134+U142+U150+U158+U166+U174+U182+U190+U198+U206+U214+U222+U230</f>
        <v>0</v>
      </c>
      <c r="V238" s="94" t="e">
        <f t="shared" si="415"/>
        <v>#DIV/0!</v>
      </c>
      <c r="W238" s="95">
        <f>W13+W21+W29+W37+W46+W54+W62+W70+W78+W86+W94+W102+W110+W118+W126+W134+W142+W150+W158+W166+W174+W182+W190+W198+W206+W214+W222+W230</f>
        <v>0</v>
      </c>
      <c r="X238" s="96" t="e">
        <f t="shared" si="417"/>
        <v>#DIV/0!</v>
      </c>
      <c r="Y238" s="97">
        <f>Y13+Y21+Y29+Y37+Y46+Y54+Y62+Y70+Y78+Y86+Y94+Y102+Y110+Y118+Y126+Y134+Y142+Y150+Y158+Y166+Y174+Y182+Y190+Y198+Y206+Y214+Y222+Y230</f>
        <v>0</v>
      </c>
      <c r="Z238" s="98" t="e">
        <f>Y238/$D238</f>
        <v>#DIV/0!</v>
      </c>
      <c r="AA238" s="99">
        <f>AA13+AA21+AA29+AA37+AA46+AA54+AA62+AA70+AA78+AA86+AA94+AA102+AA110+AA118+AA126+AA134+AA142+AA150+AA158+AA166+AA174+AA182+AA190+AA198+AA206+AA214+AA222+AA230</f>
        <v>0</v>
      </c>
      <c r="AB238" s="98" t="e">
        <f>AA238/$Y238</f>
        <v>#DIV/0!</v>
      </c>
    </row>
    <row r="239" spans="1:28" ht="48" customHeight="1" thickBot="1" x14ac:dyDescent="0.35">
      <c r="A239" s="207" t="s">
        <v>34</v>
      </c>
      <c r="B239" s="208"/>
      <c r="C239" s="208"/>
      <c r="D239" s="43" t="s">
        <v>17</v>
      </c>
      <c r="E239" s="2" t="s">
        <v>250</v>
      </c>
      <c r="F239" s="3" t="s">
        <v>5</v>
      </c>
      <c r="G239" s="21" t="s">
        <v>45</v>
      </c>
      <c r="H239" s="22" t="s">
        <v>16</v>
      </c>
      <c r="I239" s="21" t="s">
        <v>112</v>
      </c>
      <c r="J239" s="22" t="s">
        <v>113</v>
      </c>
      <c r="K239" s="23" t="s">
        <v>12</v>
      </c>
      <c r="L239" s="24" t="s">
        <v>6</v>
      </c>
      <c r="M239" s="4" t="s">
        <v>13</v>
      </c>
      <c r="N239" s="3" t="s">
        <v>7</v>
      </c>
      <c r="O239" s="4" t="s">
        <v>14</v>
      </c>
      <c r="P239" s="3" t="s">
        <v>8</v>
      </c>
      <c r="Q239" s="5" t="s">
        <v>15</v>
      </c>
      <c r="R239" s="6" t="s">
        <v>9</v>
      </c>
      <c r="S239" s="110" t="s">
        <v>42</v>
      </c>
      <c r="T239" s="109" t="s">
        <v>47</v>
      </c>
      <c r="U239" s="70" t="s">
        <v>116</v>
      </c>
      <c r="V239" s="71" t="s">
        <v>115</v>
      </c>
      <c r="W239" s="29" t="s">
        <v>22</v>
      </c>
      <c r="X239" s="50" t="s">
        <v>23</v>
      </c>
      <c r="Y239" s="74" t="s">
        <v>18</v>
      </c>
      <c r="Z239" s="76" t="s">
        <v>19</v>
      </c>
      <c r="AA239" s="81" t="s">
        <v>35</v>
      </c>
      <c r="AB239" s="75" t="s">
        <v>36</v>
      </c>
    </row>
    <row r="240" spans="1:28" ht="18.75" customHeight="1" x14ac:dyDescent="0.3">
      <c r="A240" s="209" t="s">
        <v>89</v>
      </c>
      <c r="B240" s="210"/>
      <c r="C240" s="211"/>
      <c r="D240" s="20">
        <f>SUM(D241:D242)</f>
        <v>0</v>
      </c>
      <c r="E240" s="12">
        <f>SUM(E241:E242)</f>
        <v>0</v>
      </c>
      <c r="F240" s="13" t="e">
        <f>E240/$Y240</f>
        <v>#DIV/0!</v>
      </c>
      <c r="G240" s="12">
        <f t="shared" ref="G240" si="501">SUM(G241:G242)</f>
        <v>0</v>
      </c>
      <c r="H240" s="13" t="e">
        <f t="shared" ref="H240" si="502">G240/$Y240</f>
        <v>#DIV/0!</v>
      </c>
      <c r="I240" s="12">
        <f t="shared" ref="I240" si="503">SUM(I241:I242)</f>
        <v>0</v>
      </c>
      <c r="J240" s="13" t="e">
        <f t="shared" ref="J240" si="504">I240/$Y240</f>
        <v>#DIV/0!</v>
      </c>
      <c r="K240" s="12">
        <f t="shared" ref="K240" si="505">SUM(K241:K242)</f>
        <v>0</v>
      </c>
      <c r="L240" s="13" t="e">
        <f t="shared" ref="L240" si="506">K240/$Y240</f>
        <v>#DIV/0!</v>
      </c>
      <c r="M240" s="12">
        <f t="shared" ref="M240" si="507">SUM(M241:M242)</f>
        <v>0</v>
      </c>
      <c r="N240" s="13" t="e">
        <f t="shared" ref="N240" si="508">M240/$Y240</f>
        <v>#DIV/0!</v>
      </c>
      <c r="O240" s="12">
        <f t="shared" ref="O240" si="509">SUM(O241:O242)</f>
        <v>0</v>
      </c>
      <c r="P240" s="13" t="e">
        <f t="shared" ref="P240" si="510">O240/$Y240</f>
        <v>#DIV/0!</v>
      </c>
      <c r="Q240" s="25">
        <f t="shared" ref="Q240" si="511">SUM(Q241:Q242)</f>
        <v>0</v>
      </c>
      <c r="R240" s="26" t="e">
        <f t="shared" ref="R240" si="512">Q240/$Y240</f>
        <v>#DIV/0!</v>
      </c>
      <c r="S240" s="143">
        <f t="shared" ref="S240" si="513">SUM(S241:S242)</f>
        <v>0</v>
      </c>
      <c r="T240" s="144" t="e">
        <f t="shared" ref="T240" si="514">S240/$Y240</f>
        <v>#DIV/0!</v>
      </c>
      <c r="U240" s="12">
        <f t="shared" ref="U240" si="515">SUM(U241:U242)</f>
        <v>0</v>
      </c>
      <c r="V240" s="13" t="e">
        <f t="shared" ref="V240" si="516">U240/$Y240</f>
        <v>#DIV/0!</v>
      </c>
      <c r="W240" s="27">
        <f t="shared" ref="W240" si="517">SUM(W241:W242)</f>
        <v>0</v>
      </c>
      <c r="X240" s="28" t="e">
        <f t="shared" ref="X240:X277" si="518">W240/$Y240</f>
        <v>#DIV/0!</v>
      </c>
      <c r="Y240" s="77">
        <f>SUM(Y241:Y242)</f>
        <v>0</v>
      </c>
      <c r="Z240" s="48" t="e">
        <f t="shared" ref="Z240:Z242" si="519">Y240/$D240</f>
        <v>#DIV/0!</v>
      </c>
      <c r="AA240" s="77">
        <f>SUM(AA241:AA242)</f>
        <v>0</v>
      </c>
      <c r="AB240" s="79" t="e">
        <f t="shared" ref="AB240:AB242" si="520">AA240/$Y240</f>
        <v>#DIV/0!</v>
      </c>
    </row>
    <row r="241" spans="1:28" ht="18.75" customHeight="1" x14ac:dyDescent="0.3">
      <c r="A241" s="15" t="s">
        <v>24</v>
      </c>
      <c r="B241" s="190" t="s">
        <v>111</v>
      </c>
      <c r="C241" s="191"/>
      <c r="D241" s="19"/>
      <c r="E241" s="16"/>
      <c r="F241" s="30" t="e">
        <f>E241/$Y241</f>
        <v>#DIV/0!</v>
      </c>
      <c r="G241" s="16"/>
      <c r="H241" s="30" t="e">
        <f t="shared" ref="H241" si="521">G241/$Y241</f>
        <v>#DIV/0!</v>
      </c>
      <c r="I241" s="16"/>
      <c r="J241" s="30" t="e">
        <f t="shared" ref="J241" si="522">I241/$Y241</f>
        <v>#DIV/0!</v>
      </c>
      <c r="K241" s="16"/>
      <c r="L241" s="30" t="e">
        <f t="shared" ref="L241" si="523">K241/$Y241</f>
        <v>#DIV/0!</v>
      </c>
      <c r="M241" s="16"/>
      <c r="N241" s="30" t="e">
        <f t="shared" ref="N241" si="524">M241/$Y241</f>
        <v>#DIV/0!</v>
      </c>
      <c r="O241" s="16"/>
      <c r="P241" s="30" t="e">
        <f t="shared" ref="P241" si="525">O241/$Y241</f>
        <v>#DIV/0!</v>
      </c>
      <c r="Q241" s="17"/>
      <c r="R241" s="68" t="e">
        <f t="shared" ref="R241" si="526">Q241/$Y241</f>
        <v>#DIV/0!</v>
      </c>
      <c r="S241" s="141"/>
      <c r="T241" s="145" t="e">
        <f t="shared" ref="T241" si="527">S241/$Y241</f>
        <v>#DIV/0!</v>
      </c>
      <c r="U241" s="175"/>
      <c r="V241" s="30" t="e">
        <f t="shared" ref="V241" si="528">U241/$Y241</f>
        <v>#DIV/0!</v>
      </c>
      <c r="W241" s="17"/>
      <c r="X241" s="51" t="e">
        <f t="shared" si="518"/>
        <v>#DIV/0!</v>
      </c>
      <c r="Y241" s="78">
        <f t="shared" ref="Y241:Y242" si="529">E241+G241+I241+K241+M241+O241+Q241+S241+U241+W241</f>
        <v>0</v>
      </c>
      <c r="Z241" s="49" t="e">
        <f t="shared" si="519"/>
        <v>#DIV/0!</v>
      </c>
      <c r="AA241" s="78">
        <f>E241+G241+I241+K241+M241+O241+Q241+S241+U241</f>
        <v>0</v>
      </c>
      <c r="AB241" s="49" t="e">
        <f t="shared" si="520"/>
        <v>#DIV/0!</v>
      </c>
    </row>
    <row r="242" spans="1:28" ht="18.75" customHeight="1" x14ac:dyDescent="0.3">
      <c r="A242" s="15" t="s">
        <v>25</v>
      </c>
      <c r="B242" s="190" t="s">
        <v>111</v>
      </c>
      <c r="C242" s="191"/>
      <c r="D242" s="19"/>
      <c r="E242" s="16"/>
      <c r="F242" s="30" t="e">
        <f>E242/$Y242</f>
        <v>#DIV/0!</v>
      </c>
      <c r="G242" s="16"/>
      <c r="H242" s="30" t="e">
        <f t="shared" ref="H242:H257" si="530">G242/$Y242</f>
        <v>#DIV/0!</v>
      </c>
      <c r="I242" s="16"/>
      <c r="J242" s="30" t="e">
        <f t="shared" ref="J242:J257" si="531">I242/$Y242</f>
        <v>#DIV/0!</v>
      </c>
      <c r="K242" s="16"/>
      <c r="L242" s="30" t="e">
        <f t="shared" ref="L242:L257" si="532">K242/$Y242</f>
        <v>#DIV/0!</v>
      </c>
      <c r="M242" s="16"/>
      <c r="N242" s="30" t="e">
        <f t="shared" ref="N242:N257" si="533">M242/$Y242</f>
        <v>#DIV/0!</v>
      </c>
      <c r="O242" s="16"/>
      <c r="P242" s="30" t="e">
        <f t="shared" ref="P242:P257" si="534">O242/$Y242</f>
        <v>#DIV/0!</v>
      </c>
      <c r="Q242" s="17"/>
      <c r="R242" s="68" t="e">
        <f t="shared" ref="R242:R257" si="535">Q242/$Y242</f>
        <v>#DIV/0!</v>
      </c>
      <c r="S242" s="141"/>
      <c r="T242" s="145" t="e">
        <f t="shared" ref="T242:T257" si="536">S242/$Y242</f>
        <v>#DIV/0!</v>
      </c>
      <c r="U242" s="175"/>
      <c r="V242" s="30" t="e">
        <f t="shared" ref="V242:V257" si="537">U242/$Y242</f>
        <v>#DIV/0!</v>
      </c>
      <c r="W242" s="17"/>
      <c r="X242" s="51" t="e">
        <f t="shared" si="518"/>
        <v>#DIV/0!</v>
      </c>
      <c r="Y242" s="78">
        <f t="shared" si="529"/>
        <v>0</v>
      </c>
      <c r="Z242" s="49" t="e">
        <f t="shared" si="519"/>
        <v>#DIV/0!</v>
      </c>
      <c r="AA242" s="78">
        <f>E242+G242+I242+K242+M242+O242+Q242+S242+U242</f>
        <v>0</v>
      </c>
      <c r="AB242" s="49" t="e">
        <f t="shared" si="520"/>
        <v>#DIV/0!</v>
      </c>
    </row>
    <row r="243" spans="1:28" ht="18.75" customHeight="1" x14ac:dyDescent="0.3">
      <c r="A243" s="202" t="s">
        <v>90</v>
      </c>
      <c r="B243" s="203"/>
      <c r="C243" s="204"/>
      <c r="D243" s="20">
        <f t="shared" ref="D243" si="538">SUM(D244:D245)</f>
        <v>0</v>
      </c>
      <c r="E243" s="12">
        <f t="shared" ref="E243" si="539">SUM(E244:E245)</f>
        <v>0</v>
      </c>
      <c r="F243" s="13" t="e">
        <f t="shared" ref="F243:F269" si="540">E243/$Y243</f>
        <v>#DIV/0!</v>
      </c>
      <c r="G243" s="12">
        <f t="shared" ref="G243" si="541">SUM(G244:G245)</f>
        <v>0</v>
      </c>
      <c r="H243" s="13" t="e">
        <f t="shared" si="530"/>
        <v>#DIV/0!</v>
      </c>
      <c r="I243" s="12">
        <f t="shared" ref="I243" si="542">SUM(I244:I245)</f>
        <v>0</v>
      </c>
      <c r="J243" s="13" t="e">
        <f t="shared" si="531"/>
        <v>#DIV/0!</v>
      </c>
      <c r="K243" s="12">
        <f t="shared" ref="K243" si="543">SUM(K244:K245)</f>
        <v>0</v>
      </c>
      <c r="L243" s="13" t="e">
        <f t="shared" si="532"/>
        <v>#DIV/0!</v>
      </c>
      <c r="M243" s="12">
        <f t="shared" ref="M243" si="544">SUM(M244:M245)</f>
        <v>0</v>
      </c>
      <c r="N243" s="13" t="e">
        <f t="shared" si="533"/>
        <v>#DIV/0!</v>
      </c>
      <c r="O243" s="12">
        <f t="shared" ref="O243" si="545">SUM(O244:O245)</f>
        <v>0</v>
      </c>
      <c r="P243" s="13" t="e">
        <f t="shared" si="534"/>
        <v>#DIV/0!</v>
      </c>
      <c r="Q243" s="25">
        <f t="shared" ref="Q243" si="546">SUM(Q244:Q245)</f>
        <v>0</v>
      </c>
      <c r="R243" s="26" t="e">
        <f t="shared" si="535"/>
        <v>#DIV/0!</v>
      </c>
      <c r="S243" s="143">
        <f t="shared" ref="S243" si="547">SUM(S244:S245)</f>
        <v>0</v>
      </c>
      <c r="T243" s="144" t="e">
        <f t="shared" si="536"/>
        <v>#DIV/0!</v>
      </c>
      <c r="U243" s="12">
        <f t="shared" ref="U243" si="548">SUM(U244:U245)</f>
        <v>0</v>
      </c>
      <c r="V243" s="13" t="e">
        <f t="shared" si="537"/>
        <v>#DIV/0!</v>
      </c>
      <c r="W243" s="27">
        <f t="shared" ref="W243" si="549">SUM(W244:W245)</f>
        <v>0</v>
      </c>
      <c r="X243" s="28" t="e">
        <f t="shared" si="518"/>
        <v>#DIV/0!</v>
      </c>
      <c r="Y243" s="77">
        <f>SUM(Y244:Y245)</f>
        <v>0</v>
      </c>
      <c r="Z243" s="48" t="e">
        <f t="shared" ref="Z243:Z260" si="550">Y243/$D243</f>
        <v>#DIV/0!</v>
      </c>
      <c r="AA243" s="77">
        <f>SUM(AA244:AA245)</f>
        <v>0</v>
      </c>
      <c r="AB243" s="79" t="e">
        <f t="shared" ref="AB243:AB260" si="551">AA243/$Y243</f>
        <v>#DIV/0!</v>
      </c>
    </row>
    <row r="244" spans="1:28" ht="18.75" customHeight="1" x14ac:dyDescent="0.3">
      <c r="A244" s="15" t="s">
        <v>24</v>
      </c>
      <c r="B244" s="190" t="s">
        <v>50</v>
      </c>
      <c r="C244" s="191"/>
      <c r="D244" s="19"/>
      <c r="E244" s="16"/>
      <c r="F244" s="30" t="e">
        <f t="shared" si="540"/>
        <v>#DIV/0!</v>
      </c>
      <c r="G244" s="16"/>
      <c r="H244" s="30" t="e">
        <f t="shared" si="530"/>
        <v>#DIV/0!</v>
      </c>
      <c r="I244" s="16"/>
      <c r="J244" s="30" t="e">
        <f t="shared" si="531"/>
        <v>#DIV/0!</v>
      </c>
      <c r="K244" s="16"/>
      <c r="L244" s="30" t="e">
        <f t="shared" si="532"/>
        <v>#DIV/0!</v>
      </c>
      <c r="M244" s="16"/>
      <c r="N244" s="30" t="e">
        <f t="shared" si="533"/>
        <v>#DIV/0!</v>
      </c>
      <c r="O244" s="16"/>
      <c r="P244" s="30" t="e">
        <f t="shared" si="534"/>
        <v>#DIV/0!</v>
      </c>
      <c r="Q244" s="17"/>
      <c r="R244" s="68" t="e">
        <f t="shared" si="535"/>
        <v>#DIV/0!</v>
      </c>
      <c r="S244" s="141"/>
      <c r="T244" s="145" t="e">
        <f t="shared" si="536"/>
        <v>#DIV/0!</v>
      </c>
      <c r="U244" s="175"/>
      <c r="V244" s="30" t="e">
        <f t="shared" si="537"/>
        <v>#DIV/0!</v>
      </c>
      <c r="W244" s="17"/>
      <c r="X244" s="51" t="e">
        <f t="shared" si="518"/>
        <v>#DIV/0!</v>
      </c>
      <c r="Y244" s="78">
        <f t="shared" ref="Y244:Y245" si="552">E244+G244+I244+K244+M244+O244+Q244+S244+U244+W244</f>
        <v>0</v>
      </c>
      <c r="Z244" s="49" t="e">
        <f t="shared" si="550"/>
        <v>#DIV/0!</v>
      </c>
      <c r="AA244" s="78">
        <f>E244+G244+I244+K244+M244+O244+Q244+S244+U244</f>
        <v>0</v>
      </c>
      <c r="AB244" s="49" t="e">
        <f t="shared" si="551"/>
        <v>#DIV/0!</v>
      </c>
    </row>
    <row r="245" spans="1:28" ht="18.75" customHeight="1" x14ac:dyDescent="0.3">
      <c r="A245" s="15" t="s">
        <v>25</v>
      </c>
      <c r="B245" s="190" t="s">
        <v>50</v>
      </c>
      <c r="C245" s="191"/>
      <c r="D245" s="19"/>
      <c r="E245" s="16"/>
      <c r="F245" s="30" t="e">
        <f t="shared" si="540"/>
        <v>#DIV/0!</v>
      </c>
      <c r="G245" s="16"/>
      <c r="H245" s="30" t="e">
        <f t="shared" si="530"/>
        <v>#DIV/0!</v>
      </c>
      <c r="I245" s="16"/>
      <c r="J245" s="30" t="e">
        <f t="shared" si="531"/>
        <v>#DIV/0!</v>
      </c>
      <c r="K245" s="16"/>
      <c r="L245" s="30" t="e">
        <f t="shared" si="532"/>
        <v>#DIV/0!</v>
      </c>
      <c r="M245" s="16"/>
      <c r="N245" s="30" t="e">
        <f t="shared" si="533"/>
        <v>#DIV/0!</v>
      </c>
      <c r="O245" s="16"/>
      <c r="P245" s="30" t="e">
        <f t="shared" si="534"/>
        <v>#DIV/0!</v>
      </c>
      <c r="Q245" s="17"/>
      <c r="R245" s="68" t="e">
        <f t="shared" si="535"/>
        <v>#DIV/0!</v>
      </c>
      <c r="S245" s="141"/>
      <c r="T245" s="145" t="e">
        <f t="shared" si="536"/>
        <v>#DIV/0!</v>
      </c>
      <c r="U245" s="175"/>
      <c r="V245" s="30" t="e">
        <f t="shared" si="537"/>
        <v>#DIV/0!</v>
      </c>
      <c r="W245" s="17"/>
      <c r="X245" s="51" t="e">
        <f t="shared" si="518"/>
        <v>#DIV/0!</v>
      </c>
      <c r="Y245" s="78">
        <f t="shared" si="552"/>
        <v>0</v>
      </c>
      <c r="Z245" s="49" t="e">
        <f t="shared" si="550"/>
        <v>#DIV/0!</v>
      </c>
      <c r="AA245" s="78">
        <f>E245+G245+I245+K245+M245+O245+Q245+S245+U245</f>
        <v>0</v>
      </c>
      <c r="AB245" s="49" t="e">
        <f t="shared" si="551"/>
        <v>#DIV/0!</v>
      </c>
    </row>
    <row r="246" spans="1:28" ht="18.75" customHeight="1" x14ac:dyDescent="0.3">
      <c r="A246" s="202" t="s">
        <v>91</v>
      </c>
      <c r="B246" s="203"/>
      <c r="C246" s="204"/>
      <c r="D246" s="20">
        <f t="shared" ref="D246" si="553">SUM(D247:D248)</f>
        <v>0</v>
      </c>
      <c r="E246" s="12">
        <f t="shared" ref="E246" si="554">SUM(E247:E248)</f>
        <v>0</v>
      </c>
      <c r="F246" s="13" t="e">
        <f t="shared" si="540"/>
        <v>#DIV/0!</v>
      </c>
      <c r="G246" s="12">
        <f t="shared" ref="G246" si="555">SUM(G247:G248)</f>
        <v>0</v>
      </c>
      <c r="H246" s="13" t="e">
        <f t="shared" si="530"/>
        <v>#DIV/0!</v>
      </c>
      <c r="I246" s="12">
        <f t="shared" ref="I246" si="556">SUM(I247:I248)</f>
        <v>0</v>
      </c>
      <c r="J246" s="13" t="e">
        <f t="shared" si="531"/>
        <v>#DIV/0!</v>
      </c>
      <c r="K246" s="12">
        <f t="shared" ref="K246" si="557">SUM(K247:K248)</f>
        <v>0</v>
      </c>
      <c r="L246" s="13" t="e">
        <f t="shared" si="532"/>
        <v>#DIV/0!</v>
      </c>
      <c r="M246" s="12">
        <f t="shared" ref="M246" si="558">SUM(M247:M248)</f>
        <v>0</v>
      </c>
      <c r="N246" s="13" t="e">
        <f t="shared" si="533"/>
        <v>#DIV/0!</v>
      </c>
      <c r="O246" s="12">
        <f t="shared" ref="O246" si="559">SUM(O247:O248)</f>
        <v>0</v>
      </c>
      <c r="P246" s="13" t="e">
        <f t="shared" si="534"/>
        <v>#DIV/0!</v>
      </c>
      <c r="Q246" s="25">
        <f t="shared" ref="Q246" si="560">SUM(Q247:Q248)</f>
        <v>0</v>
      </c>
      <c r="R246" s="26" t="e">
        <f t="shared" si="535"/>
        <v>#DIV/0!</v>
      </c>
      <c r="S246" s="143">
        <f t="shared" ref="S246" si="561">SUM(S247:S248)</f>
        <v>0</v>
      </c>
      <c r="T246" s="144" t="e">
        <f t="shared" si="536"/>
        <v>#DIV/0!</v>
      </c>
      <c r="U246" s="12">
        <f t="shared" ref="U246" si="562">SUM(U247:U248)</f>
        <v>0</v>
      </c>
      <c r="V246" s="13" t="e">
        <f t="shared" si="537"/>
        <v>#DIV/0!</v>
      </c>
      <c r="W246" s="27">
        <f t="shared" ref="W246" si="563">SUM(W247:W248)</f>
        <v>0</v>
      </c>
      <c r="X246" s="28" t="e">
        <f t="shared" si="518"/>
        <v>#DIV/0!</v>
      </c>
      <c r="Y246" s="77">
        <f>SUM(Y247:Y248)</f>
        <v>0</v>
      </c>
      <c r="Z246" s="48" t="e">
        <f t="shared" si="550"/>
        <v>#DIV/0!</v>
      </c>
      <c r="AA246" s="77">
        <f>SUM(AA247:AA248)</f>
        <v>0</v>
      </c>
      <c r="AB246" s="79" t="e">
        <f t="shared" si="551"/>
        <v>#DIV/0!</v>
      </c>
    </row>
    <row r="247" spans="1:28" ht="18.75" customHeight="1" x14ac:dyDescent="0.3">
      <c r="A247" s="15" t="s">
        <v>37</v>
      </c>
      <c r="B247" s="190" t="s">
        <v>2</v>
      </c>
      <c r="C247" s="191"/>
      <c r="D247" s="19"/>
      <c r="E247" s="16"/>
      <c r="F247" s="30" t="e">
        <f t="shared" si="540"/>
        <v>#DIV/0!</v>
      </c>
      <c r="G247" s="16"/>
      <c r="H247" s="30" t="e">
        <f t="shared" si="530"/>
        <v>#DIV/0!</v>
      </c>
      <c r="I247" s="16"/>
      <c r="J247" s="30" t="e">
        <f t="shared" si="531"/>
        <v>#DIV/0!</v>
      </c>
      <c r="K247" s="16"/>
      <c r="L247" s="30" t="e">
        <f t="shared" si="532"/>
        <v>#DIV/0!</v>
      </c>
      <c r="M247" s="16"/>
      <c r="N247" s="30" t="e">
        <f t="shared" si="533"/>
        <v>#DIV/0!</v>
      </c>
      <c r="O247" s="16"/>
      <c r="P247" s="30" t="e">
        <f t="shared" si="534"/>
        <v>#DIV/0!</v>
      </c>
      <c r="Q247" s="17"/>
      <c r="R247" s="68" t="e">
        <f t="shared" si="535"/>
        <v>#DIV/0!</v>
      </c>
      <c r="S247" s="141"/>
      <c r="T247" s="145" t="e">
        <f t="shared" si="536"/>
        <v>#DIV/0!</v>
      </c>
      <c r="U247" s="175"/>
      <c r="V247" s="30" t="e">
        <f t="shared" si="537"/>
        <v>#DIV/0!</v>
      </c>
      <c r="W247" s="17"/>
      <c r="X247" s="51" t="e">
        <f t="shared" si="518"/>
        <v>#DIV/0!</v>
      </c>
      <c r="Y247" s="78">
        <f t="shared" ref="Y247:Y248" si="564">E247+G247+I247+K247+M247+O247+Q247+S247+U247+W247</f>
        <v>0</v>
      </c>
      <c r="Z247" s="49" t="e">
        <f t="shared" si="550"/>
        <v>#DIV/0!</v>
      </c>
      <c r="AA247" s="78">
        <f>E247+G247+I247+K247+M247+O247+Q247+S247+U247</f>
        <v>0</v>
      </c>
      <c r="AB247" s="49" t="e">
        <f t="shared" si="551"/>
        <v>#DIV/0!</v>
      </c>
    </row>
    <row r="248" spans="1:28" ht="18.75" customHeight="1" x14ac:dyDescent="0.3">
      <c r="A248" s="15" t="s">
        <v>84</v>
      </c>
      <c r="B248" s="190" t="s">
        <v>2</v>
      </c>
      <c r="C248" s="191"/>
      <c r="D248" s="19"/>
      <c r="E248" s="16"/>
      <c r="F248" s="30" t="e">
        <f t="shared" si="540"/>
        <v>#DIV/0!</v>
      </c>
      <c r="G248" s="16"/>
      <c r="H248" s="30" t="e">
        <f t="shared" si="530"/>
        <v>#DIV/0!</v>
      </c>
      <c r="I248" s="16"/>
      <c r="J248" s="30" t="e">
        <f t="shared" si="531"/>
        <v>#DIV/0!</v>
      </c>
      <c r="K248" s="16"/>
      <c r="L248" s="30" t="e">
        <f t="shared" si="532"/>
        <v>#DIV/0!</v>
      </c>
      <c r="M248" s="16"/>
      <c r="N248" s="30" t="e">
        <f t="shared" si="533"/>
        <v>#DIV/0!</v>
      </c>
      <c r="O248" s="16"/>
      <c r="P248" s="30" t="e">
        <f t="shared" si="534"/>
        <v>#DIV/0!</v>
      </c>
      <c r="Q248" s="17"/>
      <c r="R248" s="68" t="e">
        <f t="shared" si="535"/>
        <v>#DIV/0!</v>
      </c>
      <c r="S248" s="141"/>
      <c r="T248" s="145" t="e">
        <f t="shared" si="536"/>
        <v>#DIV/0!</v>
      </c>
      <c r="U248" s="175"/>
      <c r="V248" s="30" t="e">
        <f t="shared" si="537"/>
        <v>#DIV/0!</v>
      </c>
      <c r="W248" s="17"/>
      <c r="X248" s="51" t="e">
        <f t="shared" si="518"/>
        <v>#DIV/0!</v>
      </c>
      <c r="Y248" s="78">
        <f t="shared" si="564"/>
        <v>0</v>
      </c>
      <c r="Z248" s="49" t="e">
        <f t="shared" si="550"/>
        <v>#DIV/0!</v>
      </c>
      <c r="AA248" s="78">
        <f>E248+G248+I248+K248+M248+O248+Q248+S248+U248</f>
        <v>0</v>
      </c>
      <c r="AB248" s="49" t="e">
        <f t="shared" si="551"/>
        <v>#DIV/0!</v>
      </c>
    </row>
    <row r="249" spans="1:28" ht="18.75" customHeight="1" x14ac:dyDescent="0.3">
      <c r="A249" s="202" t="s">
        <v>92</v>
      </c>
      <c r="B249" s="203"/>
      <c r="C249" s="204"/>
      <c r="D249" s="20">
        <f t="shared" ref="D249" si="565">SUM(D250:D251)</f>
        <v>0</v>
      </c>
      <c r="E249" s="12">
        <f t="shared" ref="E249" si="566">SUM(E250:E251)</f>
        <v>0</v>
      </c>
      <c r="F249" s="13" t="e">
        <f t="shared" si="540"/>
        <v>#DIV/0!</v>
      </c>
      <c r="G249" s="12">
        <f t="shared" ref="G249" si="567">SUM(G250:G251)</f>
        <v>0</v>
      </c>
      <c r="H249" s="13" t="e">
        <f t="shared" si="530"/>
        <v>#DIV/0!</v>
      </c>
      <c r="I249" s="12">
        <f t="shared" ref="I249" si="568">SUM(I250:I251)</f>
        <v>0</v>
      </c>
      <c r="J249" s="13" t="e">
        <f t="shared" si="531"/>
        <v>#DIV/0!</v>
      </c>
      <c r="K249" s="12">
        <f t="shared" ref="K249" si="569">SUM(K250:K251)</f>
        <v>0</v>
      </c>
      <c r="L249" s="13" t="e">
        <f t="shared" si="532"/>
        <v>#DIV/0!</v>
      </c>
      <c r="M249" s="12">
        <f t="shared" ref="M249" si="570">SUM(M250:M251)</f>
        <v>0</v>
      </c>
      <c r="N249" s="13" t="e">
        <f t="shared" si="533"/>
        <v>#DIV/0!</v>
      </c>
      <c r="O249" s="12">
        <f t="shared" ref="O249" si="571">SUM(O250:O251)</f>
        <v>0</v>
      </c>
      <c r="P249" s="13" t="e">
        <f t="shared" si="534"/>
        <v>#DIV/0!</v>
      </c>
      <c r="Q249" s="25">
        <f t="shared" ref="Q249" si="572">SUM(Q250:Q251)</f>
        <v>0</v>
      </c>
      <c r="R249" s="26" t="e">
        <f t="shared" si="535"/>
        <v>#DIV/0!</v>
      </c>
      <c r="S249" s="143">
        <f t="shared" ref="S249" si="573">SUM(S250:S251)</f>
        <v>0</v>
      </c>
      <c r="T249" s="144" t="e">
        <f t="shared" si="536"/>
        <v>#DIV/0!</v>
      </c>
      <c r="U249" s="12">
        <f t="shared" ref="U249" si="574">SUM(U250:U251)</f>
        <v>0</v>
      </c>
      <c r="V249" s="13" t="e">
        <f t="shared" si="537"/>
        <v>#DIV/0!</v>
      </c>
      <c r="W249" s="27">
        <f t="shared" ref="W249" si="575">SUM(W250:W251)</f>
        <v>0</v>
      </c>
      <c r="X249" s="28" t="e">
        <f t="shared" si="518"/>
        <v>#DIV/0!</v>
      </c>
      <c r="Y249" s="77">
        <f>SUM(Y250:Y251)</f>
        <v>0</v>
      </c>
      <c r="Z249" s="48" t="e">
        <f t="shared" si="550"/>
        <v>#DIV/0!</v>
      </c>
      <c r="AA249" s="77">
        <f>SUM(AA250:AA251)</f>
        <v>0</v>
      </c>
      <c r="AB249" s="79" t="e">
        <f t="shared" si="551"/>
        <v>#DIV/0!</v>
      </c>
    </row>
    <row r="250" spans="1:28" ht="18.75" customHeight="1" x14ac:dyDescent="0.3">
      <c r="A250" s="15" t="s">
        <v>38</v>
      </c>
      <c r="B250" s="190" t="s">
        <v>2</v>
      </c>
      <c r="C250" s="191"/>
      <c r="D250" s="19"/>
      <c r="E250" s="16"/>
      <c r="F250" s="30" t="e">
        <f t="shared" si="540"/>
        <v>#DIV/0!</v>
      </c>
      <c r="G250" s="16"/>
      <c r="H250" s="30" t="e">
        <f t="shared" si="530"/>
        <v>#DIV/0!</v>
      </c>
      <c r="I250" s="16"/>
      <c r="J250" s="30" t="e">
        <f t="shared" si="531"/>
        <v>#DIV/0!</v>
      </c>
      <c r="K250" s="16"/>
      <c r="L250" s="30" t="e">
        <f t="shared" si="532"/>
        <v>#DIV/0!</v>
      </c>
      <c r="M250" s="16"/>
      <c r="N250" s="30" t="e">
        <f t="shared" si="533"/>
        <v>#DIV/0!</v>
      </c>
      <c r="O250" s="16"/>
      <c r="P250" s="30" t="e">
        <f t="shared" si="534"/>
        <v>#DIV/0!</v>
      </c>
      <c r="Q250" s="17"/>
      <c r="R250" s="68" t="e">
        <f t="shared" si="535"/>
        <v>#DIV/0!</v>
      </c>
      <c r="S250" s="141"/>
      <c r="T250" s="145" t="e">
        <f t="shared" si="536"/>
        <v>#DIV/0!</v>
      </c>
      <c r="U250" s="175"/>
      <c r="V250" s="30" t="e">
        <f t="shared" si="537"/>
        <v>#DIV/0!</v>
      </c>
      <c r="W250" s="17"/>
      <c r="X250" s="51" t="e">
        <f t="shared" si="518"/>
        <v>#DIV/0!</v>
      </c>
      <c r="Y250" s="78">
        <f t="shared" ref="Y250:Y251" si="576">E250+G250+I250+K250+M250+O250+Q250+S250+U250+W250</f>
        <v>0</v>
      </c>
      <c r="Z250" s="49" t="e">
        <f t="shared" si="550"/>
        <v>#DIV/0!</v>
      </c>
      <c r="AA250" s="78">
        <f>E250+G250+I250+K250+M250+O250+Q250+S250+U250</f>
        <v>0</v>
      </c>
      <c r="AB250" s="49" t="e">
        <f t="shared" si="551"/>
        <v>#DIV/0!</v>
      </c>
    </row>
    <row r="251" spans="1:28" ht="18.75" customHeight="1" x14ac:dyDescent="0.3">
      <c r="A251" s="15" t="s">
        <v>85</v>
      </c>
      <c r="B251" s="190" t="s">
        <v>2</v>
      </c>
      <c r="C251" s="191"/>
      <c r="D251" s="19"/>
      <c r="E251" s="16"/>
      <c r="F251" s="30" t="e">
        <f t="shared" si="540"/>
        <v>#DIV/0!</v>
      </c>
      <c r="G251" s="16"/>
      <c r="H251" s="30" t="e">
        <f t="shared" si="530"/>
        <v>#DIV/0!</v>
      </c>
      <c r="I251" s="16"/>
      <c r="J251" s="30" t="e">
        <f t="shared" si="531"/>
        <v>#DIV/0!</v>
      </c>
      <c r="K251" s="16"/>
      <c r="L251" s="30" t="e">
        <f t="shared" si="532"/>
        <v>#DIV/0!</v>
      </c>
      <c r="M251" s="16"/>
      <c r="N251" s="30" t="e">
        <f t="shared" si="533"/>
        <v>#DIV/0!</v>
      </c>
      <c r="O251" s="16"/>
      <c r="P251" s="30" t="e">
        <f t="shared" si="534"/>
        <v>#DIV/0!</v>
      </c>
      <c r="Q251" s="17"/>
      <c r="R251" s="68" t="e">
        <f t="shared" si="535"/>
        <v>#DIV/0!</v>
      </c>
      <c r="S251" s="141"/>
      <c r="T251" s="145" t="e">
        <f t="shared" si="536"/>
        <v>#DIV/0!</v>
      </c>
      <c r="U251" s="175"/>
      <c r="V251" s="30" t="e">
        <f t="shared" si="537"/>
        <v>#DIV/0!</v>
      </c>
      <c r="W251" s="17"/>
      <c r="X251" s="51" t="e">
        <f t="shared" si="518"/>
        <v>#DIV/0!</v>
      </c>
      <c r="Y251" s="78">
        <f t="shared" si="576"/>
        <v>0</v>
      </c>
      <c r="Z251" s="49" t="e">
        <f t="shared" si="550"/>
        <v>#DIV/0!</v>
      </c>
      <c r="AA251" s="78">
        <f>E251+G251+I251+K251+M251+O251+Q251+S251+U251</f>
        <v>0</v>
      </c>
      <c r="AB251" s="49" t="e">
        <f t="shared" si="551"/>
        <v>#DIV/0!</v>
      </c>
    </row>
    <row r="252" spans="1:28" ht="18.75" customHeight="1" x14ac:dyDescent="0.3">
      <c r="A252" s="202" t="s">
        <v>93</v>
      </c>
      <c r="B252" s="203"/>
      <c r="C252" s="204"/>
      <c r="D252" s="20">
        <f t="shared" ref="D252" si="577">SUM(D253:D254)</f>
        <v>0</v>
      </c>
      <c r="E252" s="12">
        <f t="shared" ref="E252" si="578">SUM(E253:E254)</f>
        <v>0</v>
      </c>
      <c r="F252" s="13" t="e">
        <f t="shared" si="540"/>
        <v>#DIV/0!</v>
      </c>
      <c r="G252" s="12">
        <f t="shared" ref="G252" si="579">SUM(G253:G254)</f>
        <v>0</v>
      </c>
      <c r="H252" s="13" t="e">
        <f t="shared" si="530"/>
        <v>#DIV/0!</v>
      </c>
      <c r="I252" s="12">
        <f t="shared" ref="I252" si="580">SUM(I253:I254)</f>
        <v>0</v>
      </c>
      <c r="J252" s="13" t="e">
        <f t="shared" si="531"/>
        <v>#DIV/0!</v>
      </c>
      <c r="K252" s="12">
        <f t="shared" ref="K252" si="581">SUM(K253:K254)</f>
        <v>0</v>
      </c>
      <c r="L252" s="13" t="e">
        <f t="shared" si="532"/>
        <v>#DIV/0!</v>
      </c>
      <c r="M252" s="12">
        <f t="shared" ref="M252" si="582">SUM(M253:M254)</f>
        <v>0</v>
      </c>
      <c r="N252" s="13" t="e">
        <f t="shared" si="533"/>
        <v>#DIV/0!</v>
      </c>
      <c r="O252" s="12">
        <f t="shared" ref="O252" si="583">SUM(O253:O254)</f>
        <v>0</v>
      </c>
      <c r="P252" s="13" t="e">
        <f t="shared" si="534"/>
        <v>#DIV/0!</v>
      </c>
      <c r="Q252" s="25">
        <f t="shared" ref="Q252" si="584">SUM(Q253:Q254)</f>
        <v>0</v>
      </c>
      <c r="R252" s="26" t="e">
        <f t="shared" si="535"/>
        <v>#DIV/0!</v>
      </c>
      <c r="S252" s="143">
        <f t="shared" ref="S252" si="585">SUM(S253:S254)</f>
        <v>0</v>
      </c>
      <c r="T252" s="144" t="e">
        <f t="shared" si="536"/>
        <v>#DIV/0!</v>
      </c>
      <c r="U252" s="12">
        <f t="shared" ref="U252" si="586">SUM(U253:U254)</f>
        <v>0</v>
      </c>
      <c r="V252" s="13" t="e">
        <f t="shared" si="537"/>
        <v>#DIV/0!</v>
      </c>
      <c r="W252" s="27">
        <f t="shared" ref="W252" si="587">SUM(W253:W254)</f>
        <v>0</v>
      </c>
      <c r="X252" s="28" t="e">
        <f t="shared" si="518"/>
        <v>#DIV/0!</v>
      </c>
      <c r="Y252" s="77">
        <f>SUM(Y253:Y254)</f>
        <v>0</v>
      </c>
      <c r="Z252" s="48" t="e">
        <f t="shared" si="550"/>
        <v>#DIV/0!</v>
      </c>
      <c r="AA252" s="77">
        <f>SUM(AA253:AA254)</f>
        <v>0</v>
      </c>
      <c r="AB252" s="79" t="e">
        <f t="shared" si="551"/>
        <v>#DIV/0!</v>
      </c>
    </row>
    <row r="253" spans="1:28" ht="18.75" customHeight="1" x14ac:dyDescent="0.3">
      <c r="A253" s="15" t="s">
        <v>39</v>
      </c>
      <c r="B253" s="190" t="s">
        <v>2</v>
      </c>
      <c r="C253" s="191"/>
      <c r="D253" s="19"/>
      <c r="E253" s="16"/>
      <c r="F253" s="30" t="e">
        <f t="shared" si="540"/>
        <v>#DIV/0!</v>
      </c>
      <c r="G253" s="16"/>
      <c r="H253" s="30" t="e">
        <f t="shared" si="530"/>
        <v>#DIV/0!</v>
      </c>
      <c r="I253" s="16"/>
      <c r="J253" s="30" t="e">
        <f t="shared" si="531"/>
        <v>#DIV/0!</v>
      </c>
      <c r="K253" s="16"/>
      <c r="L253" s="30" t="e">
        <f t="shared" si="532"/>
        <v>#DIV/0!</v>
      </c>
      <c r="M253" s="16"/>
      <c r="N253" s="30" t="e">
        <f t="shared" si="533"/>
        <v>#DIV/0!</v>
      </c>
      <c r="O253" s="16"/>
      <c r="P253" s="30" t="e">
        <f t="shared" si="534"/>
        <v>#DIV/0!</v>
      </c>
      <c r="Q253" s="17"/>
      <c r="R253" s="68" t="e">
        <f t="shared" si="535"/>
        <v>#DIV/0!</v>
      </c>
      <c r="S253" s="141"/>
      <c r="T253" s="145" t="e">
        <f t="shared" si="536"/>
        <v>#DIV/0!</v>
      </c>
      <c r="U253" s="175"/>
      <c r="V253" s="30" t="e">
        <f t="shared" si="537"/>
        <v>#DIV/0!</v>
      </c>
      <c r="W253" s="17"/>
      <c r="X253" s="51" t="e">
        <f t="shared" si="518"/>
        <v>#DIV/0!</v>
      </c>
      <c r="Y253" s="78">
        <f t="shared" ref="Y253:Y254" si="588">E253+G253+I253+K253+M253+O253+Q253+S253+U253+W253</f>
        <v>0</v>
      </c>
      <c r="Z253" s="49" t="e">
        <f t="shared" si="550"/>
        <v>#DIV/0!</v>
      </c>
      <c r="AA253" s="78">
        <f>E253+G253+I253+K253+M253+O253+Q253+S253+U253</f>
        <v>0</v>
      </c>
      <c r="AB253" s="49" t="e">
        <f t="shared" si="551"/>
        <v>#DIV/0!</v>
      </c>
    </row>
    <row r="254" spans="1:28" ht="18.75" customHeight="1" x14ac:dyDescent="0.3">
      <c r="A254" s="15" t="s">
        <v>86</v>
      </c>
      <c r="B254" s="190" t="s">
        <v>2</v>
      </c>
      <c r="C254" s="191"/>
      <c r="D254" s="19"/>
      <c r="E254" s="16"/>
      <c r="F254" s="30" t="e">
        <f t="shared" si="540"/>
        <v>#DIV/0!</v>
      </c>
      <c r="G254" s="16"/>
      <c r="H254" s="30" t="e">
        <f t="shared" si="530"/>
        <v>#DIV/0!</v>
      </c>
      <c r="I254" s="16"/>
      <c r="J254" s="30" t="e">
        <f t="shared" si="531"/>
        <v>#DIV/0!</v>
      </c>
      <c r="K254" s="16"/>
      <c r="L254" s="30" t="e">
        <f t="shared" si="532"/>
        <v>#DIV/0!</v>
      </c>
      <c r="M254" s="16"/>
      <c r="N254" s="30" t="e">
        <f t="shared" si="533"/>
        <v>#DIV/0!</v>
      </c>
      <c r="O254" s="16"/>
      <c r="P254" s="30" t="e">
        <f t="shared" si="534"/>
        <v>#DIV/0!</v>
      </c>
      <c r="Q254" s="17"/>
      <c r="R254" s="68" t="e">
        <f t="shared" si="535"/>
        <v>#DIV/0!</v>
      </c>
      <c r="S254" s="141"/>
      <c r="T254" s="145" t="e">
        <f t="shared" si="536"/>
        <v>#DIV/0!</v>
      </c>
      <c r="U254" s="175"/>
      <c r="V254" s="30" t="e">
        <f t="shared" si="537"/>
        <v>#DIV/0!</v>
      </c>
      <c r="W254" s="17"/>
      <c r="X254" s="51" t="e">
        <f t="shared" si="518"/>
        <v>#DIV/0!</v>
      </c>
      <c r="Y254" s="78">
        <f t="shared" si="588"/>
        <v>0</v>
      </c>
      <c r="Z254" s="49" t="e">
        <f t="shared" si="550"/>
        <v>#DIV/0!</v>
      </c>
      <c r="AA254" s="78">
        <f>E254+G254+I254+K254+M254+O254+Q254+S254+U254</f>
        <v>0</v>
      </c>
      <c r="AB254" s="49" t="e">
        <f t="shared" si="551"/>
        <v>#DIV/0!</v>
      </c>
    </row>
    <row r="255" spans="1:28" ht="18.75" customHeight="1" x14ac:dyDescent="0.3">
      <c r="A255" s="202" t="s">
        <v>94</v>
      </c>
      <c r="B255" s="203"/>
      <c r="C255" s="204"/>
      <c r="D255" s="20">
        <f t="shared" ref="D255" si="589">SUM(D256:D257)</f>
        <v>0</v>
      </c>
      <c r="E255" s="12">
        <f t="shared" ref="E255" si="590">SUM(E256:E257)</f>
        <v>0</v>
      </c>
      <c r="F255" s="13" t="e">
        <f t="shared" si="540"/>
        <v>#DIV/0!</v>
      </c>
      <c r="G255" s="12">
        <f t="shared" ref="G255" si="591">SUM(G256:G257)</f>
        <v>0</v>
      </c>
      <c r="H255" s="13" t="e">
        <f t="shared" si="530"/>
        <v>#DIV/0!</v>
      </c>
      <c r="I255" s="12">
        <f t="shared" ref="I255" si="592">SUM(I256:I257)</f>
        <v>0</v>
      </c>
      <c r="J255" s="13" t="e">
        <f t="shared" si="531"/>
        <v>#DIV/0!</v>
      </c>
      <c r="K255" s="12">
        <f t="shared" ref="K255" si="593">SUM(K256:K257)</f>
        <v>0</v>
      </c>
      <c r="L255" s="13" t="e">
        <f t="shared" si="532"/>
        <v>#DIV/0!</v>
      </c>
      <c r="M255" s="12">
        <f t="shared" ref="M255" si="594">SUM(M256:M257)</f>
        <v>0</v>
      </c>
      <c r="N255" s="13" t="e">
        <f t="shared" si="533"/>
        <v>#DIV/0!</v>
      </c>
      <c r="O255" s="12">
        <f t="shared" ref="O255" si="595">SUM(O256:O257)</f>
        <v>0</v>
      </c>
      <c r="P255" s="13" t="e">
        <f t="shared" si="534"/>
        <v>#DIV/0!</v>
      </c>
      <c r="Q255" s="25">
        <f t="shared" ref="Q255" si="596">SUM(Q256:Q257)</f>
        <v>0</v>
      </c>
      <c r="R255" s="26" t="e">
        <f t="shared" si="535"/>
        <v>#DIV/0!</v>
      </c>
      <c r="S255" s="143">
        <f t="shared" ref="S255" si="597">SUM(S256:S257)</f>
        <v>0</v>
      </c>
      <c r="T255" s="144" t="e">
        <f t="shared" si="536"/>
        <v>#DIV/0!</v>
      </c>
      <c r="U255" s="12">
        <f t="shared" ref="U255" si="598">SUM(U256:U257)</f>
        <v>0</v>
      </c>
      <c r="V255" s="13" t="e">
        <f t="shared" si="537"/>
        <v>#DIV/0!</v>
      </c>
      <c r="W255" s="27">
        <f t="shared" ref="W255" si="599">SUM(W256:W257)</f>
        <v>0</v>
      </c>
      <c r="X255" s="28" t="e">
        <f t="shared" si="518"/>
        <v>#DIV/0!</v>
      </c>
      <c r="Y255" s="77">
        <f>SUM(Y256:Y257)</f>
        <v>0</v>
      </c>
      <c r="Z255" s="48" t="e">
        <f t="shared" si="550"/>
        <v>#DIV/0!</v>
      </c>
      <c r="AA255" s="77">
        <f>SUM(AA256:AA257)</f>
        <v>0</v>
      </c>
      <c r="AB255" s="79" t="e">
        <f t="shared" si="551"/>
        <v>#DIV/0!</v>
      </c>
    </row>
    <row r="256" spans="1:28" ht="18.75" customHeight="1" x14ac:dyDescent="0.3">
      <c r="A256" s="15" t="s">
        <v>87</v>
      </c>
      <c r="B256" s="190" t="s">
        <v>2</v>
      </c>
      <c r="C256" s="191"/>
      <c r="D256" s="19"/>
      <c r="E256" s="16"/>
      <c r="F256" s="30" t="e">
        <f t="shared" si="540"/>
        <v>#DIV/0!</v>
      </c>
      <c r="G256" s="16"/>
      <c r="H256" s="30" t="e">
        <f t="shared" si="530"/>
        <v>#DIV/0!</v>
      </c>
      <c r="I256" s="16"/>
      <c r="J256" s="30" t="e">
        <f t="shared" si="531"/>
        <v>#DIV/0!</v>
      </c>
      <c r="K256" s="16"/>
      <c r="L256" s="30" t="e">
        <f t="shared" si="532"/>
        <v>#DIV/0!</v>
      </c>
      <c r="M256" s="16"/>
      <c r="N256" s="30" t="e">
        <f t="shared" si="533"/>
        <v>#DIV/0!</v>
      </c>
      <c r="O256" s="16"/>
      <c r="P256" s="30" t="e">
        <f t="shared" si="534"/>
        <v>#DIV/0!</v>
      </c>
      <c r="Q256" s="17"/>
      <c r="R256" s="68" t="e">
        <f t="shared" si="535"/>
        <v>#DIV/0!</v>
      </c>
      <c r="S256" s="141"/>
      <c r="T256" s="145" t="e">
        <f t="shared" si="536"/>
        <v>#DIV/0!</v>
      </c>
      <c r="U256" s="175"/>
      <c r="V256" s="30" t="e">
        <f t="shared" si="537"/>
        <v>#DIV/0!</v>
      </c>
      <c r="W256" s="17"/>
      <c r="X256" s="51" t="e">
        <f t="shared" si="518"/>
        <v>#DIV/0!</v>
      </c>
      <c r="Y256" s="78">
        <f t="shared" ref="Y256:Y257" si="600">E256+G256+I256+K256+M256+O256+Q256+S256+U256+W256</f>
        <v>0</v>
      </c>
      <c r="Z256" s="49" t="e">
        <f t="shared" si="550"/>
        <v>#DIV/0!</v>
      </c>
      <c r="AA256" s="78">
        <f>E256+G256+I256+K256+M256+O256+Q256+S256+U256</f>
        <v>0</v>
      </c>
      <c r="AB256" s="49" t="e">
        <f t="shared" si="551"/>
        <v>#DIV/0!</v>
      </c>
    </row>
    <row r="257" spans="1:28" ht="18.75" customHeight="1" x14ac:dyDescent="0.3">
      <c r="A257" s="15" t="s">
        <v>88</v>
      </c>
      <c r="B257" s="190" t="s">
        <v>2</v>
      </c>
      <c r="C257" s="191"/>
      <c r="D257" s="19"/>
      <c r="E257" s="16"/>
      <c r="F257" s="30" t="e">
        <f t="shared" si="540"/>
        <v>#DIV/0!</v>
      </c>
      <c r="G257" s="16"/>
      <c r="H257" s="30" t="e">
        <f t="shared" si="530"/>
        <v>#DIV/0!</v>
      </c>
      <c r="I257" s="16"/>
      <c r="J257" s="30" t="e">
        <f t="shared" si="531"/>
        <v>#DIV/0!</v>
      </c>
      <c r="K257" s="16"/>
      <c r="L257" s="30" t="e">
        <f t="shared" si="532"/>
        <v>#DIV/0!</v>
      </c>
      <c r="M257" s="16"/>
      <c r="N257" s="30" t="e">
        <f t="shared" si="533"/>
        <v>#DIV/0!</v>
      </c>
      <c r="O257" s="16"/>
      <c r="P257" s="30" t="e">
        <f t="shared" si="534"/>
        <v>#DIV/0!</v>
      </c>
      <c r="Q257" s="17"/>
      <c r="R257" s="68" t="e">
        <f t="shared" si="535"/>
        <v>#DIV/0!</v>
      </c>
      <c r="S257" s="141"/>
      <c r="T257" s="145" t="e">
        <f t="shared" si="536"/>
        <v>#DIV/0!</v>
      </c>
      <c r="U257" s="175"/>
      <c r="V257" s="30" t="e">
        <f t="shared" si="537"/>
        <v>#DIV/0!</v>
      </c>
      <c r="W257" s="17"/>
      <c r="X257" s="51" t="e">
        <f t="shared" si="518"/>
        <v>#DIV/0!</v>
      </c>
      <c r="Y257" s="78">
        <f t="shared" si="600"/>
        <v>0</v>
      </c>
      <c r="Z257" s="49" t="e">
        <f t="shared" si="550"/>
        <v>#DIV/0!</v>
      </c>
      <c r="AA257" s="78">
        <f>E257+G257+I257+K257+M257+O257+Q257+S257+U257</f>
        <v>0</v>
      </c>
      <c r="AB257" s="49" t="e">
        <f t="shared" si="551"/>
        <v>#DIV/0!</v>
      </c>
    </row>
    <row r="258" spans="1:28" ht="18.75" customHeight="1" x14ac:dyDescent="0.3">
      <c r="A258" s="192" t="s">
        <v>95</v>
      </c>
      <c r="B258" s="193"/>
      <c r="C258" s="194"/>
      <c r="D258" s="20">
        <f t="shared" ref="D258" si="601">SUM(D259:D260)</f>
        <v>0</v>
      </c>
      <c r="E258" s="12">
        <f t="shared" ref="E258" si="602">SUM(E259:E260)</f>
        <v>0</v>
      </c>
      <c r="F258" s="13" t="e">
        <f t="shared" si="540"/>
        <v>#DIV/0!</v>
      </c>
      <c r="G258" s="12">
        <f t="shared" ref="G258" si="603">SUM(G259:G260)</f>
        <v>0</v>
      </c>
      <c r="H258" s="13" t="e">
        <f t="shared" ref="H258:H277" si="604">G258/$Y258</f>
        <v>#DIV/0!</v>
      </c>
      <c r="I258" s="12">
        <f t="shared" ref="I258" si="605">SUM(I259:I260)</f>
        <v>0</v>
      </c>
      <c r="J258" s="13" t="e">
        <f t="shared" ref="J258:J277" si="606">I258/$Y258</f>
        <v>#DIV/0!</v>
      </c>
      <c r="K258" s="12">
        <f t="shared" ref="K258" si="607">SUM(K259:K260)</f>
        <v>0</v>
      </c>
      <c r="L258" s="13" t="e">
        <f t="shared" ref="L258:L277" si="608">K258/$Y258</f>
        <v>#DIV/0!</v>
      </c>
      <c r="M258" s="12">
        <f t="shared" ref="M258" si="609">SUM(M259:M260)</f>
        <v>0</v>
      </c>
      <c r="N258" s="13" t="e">
        <f t="shared" ref="N258:N277" si="610">M258/$Y258</f>
        <v>#DIV/0!</v>
      </c>
      <c r="O258" s="12">
        <f t="shared" ref="O258" si="611">SUM(O259:O260)</f>
        <v>0</v>
      </c>
      <c r="P258" s="13" t="e">
        <f t="shared" ref="P258:P277" si="612">O258/$Y258</f>
        <v>#DIV/0!</v>
      </c>
      <c r="Q258" s="25">
        <f t="shared" ref="Q258" si="613">SUM(Q259:Q260)</f>
        <v>0</v>
      </c>
      <c r="R258" s="26" t="e">
        <f t="shared" ref="R258:R277" si="614">Q258/$Y258</f>
        <v>#DIV/0!</v>
      </c>
      <c r="S258" s="115">
        <f t="shared" ref="S258" si="615">SUM(S259:S260)</f>
        <v>0</v>
      </c>
      <c r="T258" s="116" t="e">
        <f t="shared" ref="T258:T277" si="616">S258/$Y258</f>
        <v>#DIV/0!</v>
      </c>
      <c r="U258" s="12">
        <f t="shared" ref="U258" si="617">SUM(U259:U260)</f>
        <v>0</v>
      </c>
      <c r="V258" s="13" t="e">
        <f t="shared" ref="V258:V277" si="618">U258/$Y258</f>
        <v>#DIV/0!</v>
      </c>
      <c r="W258" s="27">
        <f t="shared" ref="W258" si="619">SUM(W259:W260)</f>
        <v>0</v>
      </c>
      <c r="X258" s="28" t="e">
        <f t="shared" si="518"/>
        <v>#DIV/0!</v>
      </c>
      <c r="Y258" s="77">
        <f>SUM(Y259:Y260)</f>
        <v>0</v>
      </c>
      <c r="Z258" s="48" t="e">
        <f t="shared" si="550"/>
        <v>#DIV/0!</v>
      </c>
      <c r="AA258" s="77">
        <f>SUM(AA259:AA260)</f>
        <v>0</v>
      </c>
      <c r="AB258" s="79" t="e">
        <f t="shared" si="551"/>
        <v>#DIV/0!</v>
      </c>
    </row>
    <row r="259" spans="1:28" ht="18.75" customHeight="1" x14ac:dyDescent="0.3">
      <c r="A259" s="15" t="s">
        <v>26</v>
      </c>
      <c r="B259" s="190" t="s">
        <v>2</v>
      </c>
      <c r="C259" s="191"/>
      <c r="D259" s="19"/>
      <c r="E259" s="16"/>
      <c r="F259" s="30" t="e">
        <f t="shared" si="540"/>
        <v>#DIV/0!</v>
      </c>
      <c r="G259" s="16"/>
      <c r="H259" s="30" t="e">
        <f t="shared" si="604"/>
        <v>#DIV/0!</v>
      </c>
      <c r="I259" s="16"/>
      <c r="J259" s="30" t="e">
        <f t="shared" si="606"/>
        <v>#DIV/0!</v>
      </c>
      <c r="K259" s="16"/>
      <c r="L259" s="30" t="e">
        <f t="shared" si="608"/>
        <v>#DIV/0!</v>
      </c>
      <c r="M259" s="16"/>
      <c r="N259" s="30" t="e">
        <f t="shared" si="610"/>
        <v>#DIV/0!</v>
      </c>
      <c r="O259" s="16"/>
      <c r="P259" s="30" t="e">
        <f t="shared" si="612"/>
        <v>#DIV/0!</v>
      </c>
      <c r="Q259" s="17"/>
      <c r="R259" s="68" t="e">
        <f t="shared" si="614"/>
        <v>#DIV/0!</v>
      </c>
      <c r="S259" s="17"/>
      <c r="T259" s="114" t="e">
        <f t="shared" si="616"/>
        <v>#DIV/0!</v>
      </c>
      <c r="U259" s="175"/>
      <c r="V259" s="30" t="e">
        <f t="shared" si="618"/>
        <v>#DIV/0!</v>
      </c>
      <c r="W259" s="17"/>
      <c r="X259" s="51" t="e">
        <f t="shared" si="518"/>
        <v>#DIV/0!</v>
      </c>
      <c r="Y259" s="78">
        <f t="shared" ref="Y259:Y260" si="620">E259+G259+I259+K259+M259+O259+Q259+S259+U259+W259</f>
        <v>0</v>
      </c>
      <c r="Z259" s="49" t="e">
        <f t="shared" si="550"/>
        <v>#DIV/0!</v>
      </c>
      <c r="AA259" s="78">
        <f>E259+G259+I259+K259+M259+O259+Q259+S259+U259</f>
        <v>0</v>
      </c>
      <c r="AB259" s="49" t="e">
        <f t="shared" si="551"/>
        <v>#DIV/0!</v>
      </c>
    </row>
    <row r="260" spans="1:28" ht="18.600000000000001" customHeight="1" x14ac:dyDescent="0.3">
      <c r="A260" s="15" t="s">
        <v>27</v>
      </c>
      <c r="B260" s="190" t="s">
        <v>2</v>
      </c>
      <c r="C260" s="191"/>
      <c r="D260" s="19"/>
      <c r="E260" s="16"/>
      <c r="F260" s="30" t="e">
        <f t="shared" si="540"/>
        <v>#DIV/0!</v>
      </c>
      <c r="G260" s="16"/>
      <c r="H260" s="30" t="e">
        <f t="shared" si="604"/>
        <v>#DIV/0!</v>
      </c>
      <c r="I260" s="16"/>
      <c r="J260" s="30" t="e">
        <f t="shared" si="606"/>
        <v>#DIV/0!</v>
      </c>
      <c r="K260" s="16"/>
      <c r="L260" s="30" t="e">
        <f t="shared" si="608"/>
        <v>#DIV/0!</v>
      </c>
      <c r="M260" s="16"/>
      <c r="N260" s="30" t="e">
        <f t="shared" si="610"/>
        <v>#DIV/0!</v>
      </c>
      <c r="O260" s="16"/>
      <c r="P260" s="30" t="e">
        <f t="shared" si="612"/>
        <v>#DIV/0!</v>
      </c>
      <c r="Q260" s="17"/>
      <c r="R260" s="68" t="e">
        <f t="shared" si="614"/>
        <v>#DIV/0!</v>
      </c>
      <c r="S260" s="17"/>
      <c r="T260" s="114" t="e">
        <f t="shared" si="616"/>
        <v>#DIV/0!</v>
      </c>
      <c r="U260" s="175"/>
      <c r="V260" s="30" t="e">
        <f t="shared" si="618"/>
        <v>#DIV/0!</v>
      </c>
      <c r="W260" s="17"/>
      <c r="X260" s="51" t="e">
        <f t="shared" si="518"/>
        <v>#DIV/0!</v>
      </c>
      <c r="Y260" s="78">
        <f t="shared" si="620"/>
        <v>0</v>
      </c>
      <c r="Z260" s="49" t="e">
        <f t="shared" si="550"/>
        <v>#DIV/0!</v>
      </c>
      <c r="AA260" s="78">
        <f>E260+G260+I260+K260+M260+O260+Q260+S260+U260</f>
        <v>0</v>
      </c>
      <c r="AB260" s="49" t="e">
        <f t="shared" si="551"/>
        <v>#DIV/0!</v>
      </c>
    </row>
    <row r="261" spans="1:28" ht="18.75" customHeight="1" x14ac:dyDescent="0.3">
      <c r="A261" s="192" t="s">
        <v>96</v>
      </c>
      <c r="B261" s="193"/>
      <c r="C261" s="194"/>
      <c r="D261" s="20">
        <f t="shared" ref="D261" si="621">SUM(D262:D268)</f>
        <v>0</v>
      </c>
      <c r="E261" s="12">
        <f t="shared" ref="E261" si="622">SUM(E262:E268)</f>
        <v>0</v>
      </c>
      <c r="F261" s="13" t="e">
        <f t="shared" si="540"/>
        <v>#DIV/0!</v>
      </c>
      <c r="G261" s="12">
        <f t="shared" ref="G261" si="623">SUM(G262:G268)</f>
        <v>0</v>
      </c>
      <c r="H261" s="13" t="e">
        <f t="shared" si="604"/>
        <v>#DIV/0!</v>
      </c>
      <c r="I261" s="12">
        <f t="shared" ref="I261" si="624">SUM(I262:I268)</f>
        <v>0</v>
      </c>
      <c r="J261" s="13" t="e">
        <f t="shared" si="606"/>
        <v>#DIV/0!</v>
      </c>
      <c r="K261" s="12">
        <f t="shared" ref="K261" si="625">SUM(K262:K268)</f>
        <v>0</v>
      </c>
      <c r="L261" s="13" t="e">
        <f t="shared" si="608"/>
        <v>#DIV/0!</v>
      </c>
      <c r="M261" s="12">
        <f t="shared" ref="M261" si="626">SUM(M262:M268)</f>
        <v>0</v>
      </c>
      <c r="N261" s="13" t="e">
        <f t="shared" si="610"/>
        <v>#DIV/0!</v>
      </c>
      <c r="O261" s="12">
        <f t="shared" ref="O261" si="627">SUM(O262:O268)</f>
        <v>0</v>
      </c>
      <c r="P261" s="13" t="e">
        <f t="shared" si="612"/>
        <v>#DIV/0!</v>
      </c>
      <c r="Q261" s="25">
        <f t="shared" ref="Q261" si="628">SUM(Q262:Q268)</f>
        <v>0</v>
      </c>
      <c r="R261" s="26" t="e">
        <f t="shared" si="614"/>
        <v>#DIV/0!</v>
      </c>
      <c r="S261" s="143">
        <f t="shared" ref="S261" si="629">SUM(S262:S268)</f>
        <v>0</v>
      </c>
      <c r="T261" s="144" t="e">
        <f t="shared" si="616"/>
        <v>#DIV/0!</v>
      </c>
      <c r="U261" s="12">
        <f t="shared" ref="U261" si="630">SUM(U262:U268)</f>
        <v>0</v>
      </c>
      <c r="V261" s="13" t="e">
        <f t="shared" si="618"/>
        <v>#DIV/0!</v>
      </c>
      <c r="W261" s="27">
        <f t="shared" ref="W261" si="631">SUM(W262:W268)</f>
        <v>0</v>
      </c>
      <c r="X261" s="28" t="e">
        <f t="shared" si="518"/>
        <v>#DIV/0!</v>
      </c>
      <c r="Y261" s="77">
        <f>SUM(Y262:Y268)</f>
        <v>0</v>
      </c>
      <c r="Z261" s="48" t="e">
        <f>Y261/$D261</f>
        <v>#DIV/0!</v>
      </c>
      <c r="AA261" s="77">
        <f>SUM(AA262:AA268)</f>
        <v>0</v>
      </c>
      <c r="AB261" s="79" t="e">
        <f>AA261/$Y261</f>
        <v>#DIV/0!</v>
      </c>
    </row>
    <row r="262" spans="1:28" ht="18.75" customHeight="1" x14ac:dyDescent="0.3">
      <c r="A262" s="15" t="s">
        <v>24</v>
      </c>
      <c r="B262" s="190" t="s">
        <v>111</v>
      </c>
      <c r="C262" s="191"/>
      <c r="D262" s="19"/>
      <c r="E262" s="16"/>
      <c r="F262" s="30" t="e">
        <f t="shared" si="540"/>
        <v>#DIV/0!</v>
      </c>
      <c r="G262" s="16"/>
      <c r="H262" s="30" t="e">
        <f t="shared" si="604"/>
        <v>#DIV/0!</v>
      </c>
      <c r="I262" s="16"/>
      <c r="J262" s="30" t="e">
        <f t="shared" si="606"/>
        <v>#DIV/0!</v>
      </c>
      <c r="K262" s="16"/>
      <c r="L262" s="30" t="e">
        <f t="shared" si="608"/>
        <v>#DIV/0!</v>
      </c>
      <c r="M262" s="16"/>
      <c r="N262" s="30" t="e">
        <f t="shared" si="610"/>
        <v>#DIV/0!</v>
      </c>
      <c r="O262" s="16"/>
      <c r="P262" s="30" t="e">
        <f t="shared" si="612"/>
        <v>#DIV/0!</v>
      </c>
      <c r="Q262" s="17"/>
      <c r="R262" s="68" t="e">
        <f t="shared" si="614"/>
        <v>#DIV/0!</v>
      </c>
      <c r="S262" s="141"/>
      <c r="T262" s="145" t="e">
        <f t="shared" si="616"/>
        <v>#DIV/0!</v>
      </c>
      <c r="U262" s="175"/>
      <c r="V262" s="30" t="e">
        <f t="shared" si="618"/>
        <v>#DIV/0!</v>
      </c>
      <c r="W262" s="17"/>
      <c r="X262" s="51" t="e">
        <f t="shared" si="518"/>
        <v>#DIV/0!</v>
      </c>
      <c r="Y262" s="78">
        <f>E262+G262+I262+K262+M262+O262+Q262+S262+U262+W262</f>
        <v>0</v>
      </c>
      <c r="Z262" s="49" t="e">
        <f t="shared" ref="Z262:Z268" si="632">Y262/$D262</f>
        <v>#DIV/0!</v>
      </c>
      <c r="AA262" s="78">
        <f>E262+G262+I262+K262+M262+O262+Q262+S262+U262</f>
        <v>0</v>
      </c>
      <c r="AB262" s="49" t="e">
        <f>AA262/$Y262</f>
        <v>#DIV/0!</v>
      </c>
    </row>
    <row r="263" spans="1:28" ht="18.75" customHeight="1" x14ac:dyDescent="0.3">
      <c r="A263" s="15"/>
      <c r="B263" s="190" t="s">
        <v>50</v>
      </c>
      <c r="C263" s="191"/>
      <c r="D263" s="19"/>
      <c r="E263" s="16"/>
      <c r="F263" s="30" t="e">
        <f t="shared" si="540"/>
        <v>#DIV/0!</v>
      </c>
      <c r="G263" s="16"/>
      <c r="H263" s="30" t="e">
        <f t="shared" si="604"/>
        <v>#DIV/0!</v>
      </c>
      <c r="I263" s="16"/>
      <c r="J263" s="30" t="e">
        <f t="shared" si="606"/>
        <v>#DIV/0!</v>
      </c>
      <c r="K263" s="16"/>
      <c r="L263" s="30" t="e">
        <f t="shared" si="608"/>
        <v>#DIV/0!</v>
      </c>
      <c r="M263" s="16"/>
      <c r="N263" s="30" t="e">
        <f t="shared" si="610"/>
        <v>#DIV/0!</v>
      </c>
      <c r="O263" s="16"/>
      <c r="P263" s="30" t="e">
        <f t="shared" si="612"/>
        <v>#DIV/0!</v>
      </c>
      <c r="Q263" s="17"/>
      <c r="R263" s="68" t="e">
        <f t="shared" si="614"/>
        <v>#DIV/0!</v>
      </c>
      <c r="S263" s="141"/>
      <c r="T263" s="145" t="e">
        <f t="shared" si="616"/>
        <v>#DIV/0!</v>
      </c>
      <c r="U263" s="175"/>
      <c r="V263" s="30" t="e">
        <f t="shared" si="618"/>
        <v>#DIV/0!</v>
      </c>
      <c r="W263" s="17"/>
      <c r="X263" s="51" t="e">
        <f t="shared" si="518"/>
        <v>#DIV/0!</v>
      </c>
      <c r="Y263" s="78">
        <f t="shared" ref="Y263:Y268" si="633">E263+G263+I263+K263+M263+O263+Q263+S263+U263+W263</f>
        <v>0</v>
      </c>
      <c r="Z263" s="49" t="e">
        <f t="shared" si="632"/>
        <v>#DIV/0!</v>
      </c>
      <c r="AA263" s="78">
        <f t="shared" ref="AA263:AA268" si="634">E263+G263+I263+K263+M263+O263+Q263+S263+U263</f>
        <v>0</v>
      </c>
      <c r="AB263" s="49" t="e">
        <f t="shared" ref="AB263:AB268" si="635">AA263/$Y263</f>
        <v>#DIV/0!</v>
      </c>
    </row>
    <row r="264" spans="1:28" ht="18.75" customHeight="1" x14ac:dyDescent="0.3">
      <c r="A264" s="15" t="s">
        <v>37</v>
      </c>
      <c r="B264" s="190" t="s">
        <v>2</v>
      </c>
      <c r="C264" s="191"/>
      <c r="D264" s="19"/>
      <c r="E264" s="16"/>
      <c r="F264" s="30" t="e">
        <f t="shared" si="540"/>
        <v>#DIV/0!</v>
      </c>
      <c r="G264" s="16"/>
      <c r="H264" s="30" t="e">
        <f t="shared" si="604"/>
        <v>#DIV/0!</v>
      </c>
      <c r="I264" s="16"/>
      <c r="J264" s="30" t="e">
        <f t="shared" si="606"/>
        <v>#DIV/0!</v>
      </c>
      <c r="K264" s="16"/>
      <c r="L264" s="30" t="e">
        <f t="shared" si="608"/>
        <v>#DIV/0!</v>
      </c>
      <c r="M264" s="16"/>
      <c r="N264" s="30" t="e">
        <f t="shared" si="610"/>
        <v>#DIV/0!</v>
      </c>
      <c r="O264" s="16"/>
      <c r="P264" s="30" t="e">
        <f t="shared" si="612"/>
        <v>#DIV/0!</v>
      </c>
      <c r="Q264" s="17"/>
      <c r="R264" s="68" t="e">
        <f t="shared" si="614"/>
        <v>#DIV/0!</v>
      </c>
      <c r="S264" s="141"/>
      <c r="T264" s="145" t="e">
        <f t="shared" si="616"/>
        <v>#DIV/0!</v>
      </c>
      <c r="U264" s="175"/>
      <c r="V264" s="30" t="e">
        <f t="shared" si="618"/>
        <v>#DIV/0!</v>
      </c>
      <c r="W264" s="17"/>
      <c r="X264" s="51" t="e">
        <f t="shared" si="518"/>
        <v>#DIV/0!</v>
      </c>
      <c r="Y264" s="78">
        <f t="shared" si="633"/>
        <v>0</v>
      </c>
      <c r="Z264" s="49" t="e">
        <f t="shared" si="632"/>
        <v>#DIV/0!</v>
      </c>
      <c r="AA264" s="78">
        <f t="shared" si="634"/>
        <v>0</v>
      </c>
      <c r="AB264" s="49" t="e">
        <f t="shared" si="635"/>
        <v>#DIV/0!</v>
      </c>
    </row>
    <row r="265" spans="1:28" ht="18.75" customHeight="1" x14ac:dyDescent="0.3">
      <c r="A265" s="15" t="s">
        <v>38</v>
      </c>
      <c r="B265" s="190" t="s">
        <v>2</v>
      </c>
      <c r="C265" s="191"/>
      <c r="D265" s="19"/>
      <c r="E265" s="16"/>
      <c r="F265" s="30" t="e">
        <f t="shared" si="540"/>
        <v>#DIV/0!</v>
      </c>
      <c r="G265" s="16"/>
      <c r="H265" s="30" t="e">
        <f t="shared" si="604"/>
        <v>#DIV/0!</v>
      </c>
      <c r="I265" s="16"/>
      <c r="J265" s="30" t="e">
        <f t="shared" si="606"/>
        <v>#DIV/0!</v>
      </c>
      <c r="K265" s="16"/>
      <c r="L265" s="30" t="e">
        <f t="shared" si="608"/>
        <v>#DIV/0!</v>
      </c>
      <c r="M265" s="16"/>
      <c r="N265" s="30" t="e">
        <f t="shared" si="610"/>
        <v>#DIV/0!</v>
      </c>
      <c r="O265" s="16"/>
      <c r="P265" s="30" t="e">
        <f t="shared" si="612"/>
        <v>#DIV/0!</v>
      </c>
      <c r="Q265" s="17"/>
      <c r="R265" s="68" t="e">
        <f t="shared" si="614"/>
        <v>#DIV/0!</v>
      </c>
      <c r="S265" s="141"/>
      <c r="T265" s="145" t="e">
        <f t="shared" si="616"/>
        <v>#DIV/0!</v>
      </c>
      <c r="U265" s="175"/>
      <c r="V265" s="30" t="e">
        <f t="shared" si="618"/>
        <v>#DIV/0!</v>
      </c>
      <c r="W265" s="17"/>
      <c r="X265" s="51" t="e">
        <f t="shared" si="518"/>
        <v>#DIV/0!</v>
      </c>
      <c r="Y265" s="78">
        <f t="shared" si="633"/>
        <v>0</v>
      </c>
      <c r="Z265" s="49" t="e">
        <f t="shared" si="632"/>
        <v>#DIV/0!</v>
      </c>
      <c r="AA265" s="78">
        <f t="shared" si="634"/>
        <v>0</v>
      </c>
      <c r="AB265" s="49" t="e">
        <f t="shared" si="635"/>
        <v>#DIV/0!</v>
      </c>
    </row>
    <row r="266" spans="1:28" ht="18.75" customHeight="1" x14ac:dyDescent="0.3">
      <c r="A266" s="15" t="s">
        <v>39</v>
      </c>
      <c r="B266" s="190" t="s">
        <v>2</v>
      </c>
      <c r="C266" s="191"/>
      <c r="D266" s="19"/>
      <c r="E266" s="16"/>
      <c r="F266" s="30" t="e">
        <f t="shared" si="540"/>
        <v>#DIV/0!</v>
      </c>
      <c r="G266" s="16"/>
      <c r="H266" s="30" t="e">
        <f t="shared" si="604"/>
        <v>#DIV/0!</v>
      </c>
      <c r="I266" s="16"/>
      <c r="J266" s="30" t="e">
        <f t="shared" si="606"/>
        <v>#DIV/0!</v>
      </c>
      <c r="K266" s="16"/>
      <c r="L266" s="30" t="e">
        <f t="shared" si="608"/>
        <v>#DIV/0!</v>
      </c>
      <c r="M266" s="16"/>
      <c r="N266" s="30" t="e">
        <f t="shared" si="610"/>
        <v>#DIV/0!</v>
      </c>
      <c r="O266" s="16"/>
      <c r="P266" s="30" t="e">
        <f t="shared" si="612"/>
        <v>#DIV/0!</v>
      </c>
      <c r="Q266" s="17"/>
      <c r="R266" s="68" t="e">
        <f t="shared" si="614"/>
        <v>#DIV/0!</v>
      </c>
      <c r="S266" s="141"/>
      <c r="T266" s="145" t="e">
        <f t="shared" si="616"/>
        <v>#DIV/0!</v>
      </c>
      <c r="U266" s="175"/>
      <c r="V266" s="30" t="e">
        <f t="shared" si="618"/>
        <v>#DIV/0!</v>
      </c>
      <c r="W266" s="17"/>
      <c r="X266" s="51" t="e">
        <f t="shared" si="518"/>
        <v>#DIV/0!</v>
      </c>
      <c r="Y266" s="78">
        <f t="shared" si="633"/>
        <v>0</v>
      </c>
      <c r="Z266" s="49" t="e">
        <f t="shared" si="632"/>
        <v>#DIV/0!</v>
      </c>
      <c r="AA266" s="78">
        <f t="shared" si="634"/>
        <v>0</v>
      </c>
      <c r="AB266" s="49" t="e">
        <f t="shared" si="635"/>
        <v>#DIV/0!</v>
      </c>
    </row>
    <row r="267" spans="1:28" ht="18.75" customHeight="1" x14ac:dyDescent="0.3">
      <c r="A267" s="15" t="s">
        <v>1</v>
      </c>
      <c r="B267" s="190" t="s">
        <v>2</v>
      </c>
      <c r="C267" s="191"/>
      <c r="D267" s="19"/>
      <c r="E267" s="16"/>
      <c r="F267" s="30" t="e">
        <f t="shared" si="540"/>
        <v>#DIV/0!</v>
      </c>
      <c r="G267" s="16"/>
      <c r="H267" s="30" t="e">
        <f t="shared" si="604"/>
        <v>#DIV/0!</v>
      </c>
      <c r="I267" s="16"/>
      <c r="J267" s="30" t="e">
        <f t="shared" si="606"/>
        <v>#DIV/0!</v>
      </c>
      <c r="K267" s="16"/>
      <c r="L267" s="30" t="e">
        <f t="shared" si="608"/>
        <v>#DIV/0!</v>
      </c>
      <c r="M267" s="16"/>
      <c r="N267" s="30" t="e">
        <f t="shared" si="610"/>
        <v>#DIV/0!</v>
      </c>
      <c r="O267" s="16"/>
      <c r="P267" s="30" t="e">
        <f t="shared" si="612"/>
        <v>#DIV/0!</v>
      </c>
      <c r="Q267" s="17"/>
      <c r="R267" s="68" t="e">
        <f t="shared" si="614"/>
        <v>#DIV/0!</v>
      </c>
      <c r="S267" s="141"/>
      <c r="T267" s="145" t="e">
        <f t="shared" si="616"/>
        <v>#DIV/0!</v>
      </c>
      <c r="U267" s="175"/>
      <c r="V267" s="30" t="e">
        <f t="shared" si="618"/>
        <v>#DIV/0!</v>
      </c>
      <c r="W267" s="17"/>
      <c r="X267" s="51" t="e">
        <f t="shared" si="518"/>
        <v>#DIV/0!</v>
      </c>
      <c r="Y267" s="78">
        <f t="shared" si="633"/>
        <v>0</v>
      </c>
      <c r="Z267" s="49" t="e">
        <f t="shared" si="632"/>
        <v>#DIV/0!</v>
      </c>
      <c r="AA267" s="78">
        <f t="shared" si="634"/>
        <v>0</v>
      </c>
      <c r="AB267" s="49" t="e">
        <f t="shared" si="635"/>
        <v>#DIV/0!</v>
      </c>
    </row>
    <row r="268" spans="1:28" ht="18.75" customHeight="1" x14ac:dyDescent="0.3">
      <c r="A268" s="15" t="s">
        <v>40</v>
      </c>
      <c r="B268" s="190" t="s">
        <v>2</v>
      </c>
      <c r="C268" s="191"/>
      <c r="D268" s="19"/>
      <c r="E268" s="16"/>
      <c r="F268" s="30" t="e">
        <f t="shared" si="540"/>
        <v>#DIV/0!</v>
      </c>
      <c r="G268" s="16"/>
      <c r="H268" s="30" t="e">
        <f t="shared" si="604"/>
        <v>#DIV/0!</v>
      </c>
      <c r="I268" s="16"/>
      <c r="J268" s="30" t="e">
        <f t="shared" si="606"/>
        <v>#DIV/0!</v>
      </c>
      <c r="K268" s="16"/>
      <c r="L268" s="30" t="e">
        <f t="shared" si="608"/>
        <v>#DIV/0!</v>
      </c>
      <c r="M268" s="16"/>
      <c r="N268" s="30" t="e">
        <f t="shared" si="610"/>
        <v>#DIV/0!</v>
      </c>
      <c r="O268" s="16"/>
      <c r="P268" s="30" t="e">
        <f t="shared" si="612"/>
        <v>#DIV/0!</v>
      </c>
      <c r="Q268" s="17"/>
      <c r="R268" s="68" t="e">
        <f t="shared" si="614"/>
        <v>#DIV/0!</v>
      </c>
      <c r="S268" s="141"/>
      <c r="T268" s="145" t="e">
        <f t="shared" si="616"/>
        <v>#DIV/0!</v>
      </c>
      <c r="U268" s="175"/>
      <c r="V268" s="30" t="e">
        <f t="shared" si="618"/>
        <v>#DIV/0!</v>
      </c>
      <c r="W268" s="17"/>
      <c r="X268" s="51" t="e">
        <f t="shared" si="518"/>
        <v>#DIV/0!</v>
      </c>
      <c r="Y268" s="78">
        <f t="shared" si="633"/>
        <v>0</v>
      </c>
      <c r="Z268" s="49" t="e">
        <f t="shared" si="632"/>
        <v>#DIV/0!</v>
      </c>
      <c r="AA268" s="78">
        <f t="shared" si="634"/>
        <v>0</v>
      </c>
      <c r="AB268" s="49" t="e">
        <f t="shared" si="635"/>
        <v>#DIV/0!</v>
      </c>
    </row>
    <row r="269" spans="1:28" ht="18.75" customHeight="1" x14ac:dyDescent="0.3">
      <c r="A269" s="192" t="s">
        <v>97</v>
      </c>
      <c r="B269" s="193"/>
      <c r="C269" s="194"/>
      <c r="D269" s="20">
        <f t="shared" ref="D269" si="636">SUM(D270:D276)</f>
        <v>0</v>
      </c>
      <c r="E269" s="12">
        <f t="shared" ref="E269" si="637">SUM(E270:E276)</f>
        <v>0</v>
      </c>
      <c r="F269" s="13" t="e">
        <f t="shared" si="540"/>
        <v>#DIV/0!</v>
      </c>
      <c r="G269" s="12">
        <f t="shared" ref="G269" si="638">SUM(G270:G276)</f>
        <v>0</v>
      </c>
      <c r="H269" s="13" t="e">
        <f t="shared" si="604"/>
        <v>#DIV/0!</v>
      </c>
      <c r="I269" s="135">
        <f t="shared" ref="I269" si="639">SUM(I270:I276)</f>
        <v>0</v>
      </c>
      <c r="J269" s="136" t="e">
        <f t="shared" si="606"/>
        <v>#DIV/0!</v>
      </c>
      <c r="K269" s="12">
        <f t="shared" ref="K269" si="640">SUM(K270:K276)</f>
        <v>0</v>
      </c>
      <c r="L269" s="13" t="e">
        <f t="shared" si="608"/>
        <v>#DIV/0!</v>
      </c>
      <c r="M269" s="135">
        <f t="shared" ref="M269" si="641">SUM(M270:M276)</f>
        <v>0</v>
      </c>
      <c r="N269" s="136" t="e">
        <f t="shared" si="610"/>
        <v>#DIV/0!</v>
      </c>
      <c r="O269" s="135">
        <f t="shared" ref="O269" si="642">SUM(O270:O276)</f>
        <v>0</v>
      </c>
      <c r="P269" s="136" t="e">
        <f t="shared" si="612"/>
        <v>#DIV/0!</v>
      </c>
      <c r="Q269" s="139">
        <f t="shared" ref="Q269" si="643">SUM(Q270:Q276)</f>
        <v>0</v>
      </c>
      <c r="R269" s="140" t="e">
        <f t="shared" si="614"/>
        <v>#DIV/0!</v>
      </c>
      <c r="S269" s="143">
        <f t="shared" ref="S269" si="644">SUM(S270:S276)</f>
        <v>0</v>
      </c>
      <c r="T269" s="144" t="e">
        <f t="shared" si="616"/>
        <v>#DIV/0!</v>
      </c>
      <c r="U269" s="135">
        <f t="shared" ref="U269" si="645">SUM(U270:U276)</f>
        <v>0</v>
      </c>
      <c r="V269" s="136" t="e">
        <f t="shared" si="618"/>
        <v>#DIV/0!</v>
      </c>
      <c r="W269" s="27">
        <f t="shared" ref="W269" si="646">SUM(W270:W276)</f>
        <v>0</v>
      </c>
      <c r="X269" s="28" t="e">
        <f t="shared" si="518"/>
        <v>#DIV/0!</v>
      </c>
      <c r="Y269" s="77">
        <f>SUM(Y270:Y276)</f>
        <v>0</v>
      </c>
      <c r="Z269" s="48" t="e">
        <f>Y269/$D269</f>
        <v>#DIV/0!</v>
      </c>
      <c r="AA269" s="77">
        <f>SUM(AA270:AA276)</f>
        <v>0</v>
      </c>
      <c r="AB269" s="79" t="e">
        <f>AA269/$Y269</f>
        <v>#DIV/0!</v>
      </c>
    </row>
    <row r="270" spans="1:28" ht="18.75" customHeight="1" x14ac:dyDescent="0.3">
      <c r="A270" s="15" t="s">
        <v>24</v>
      </c>
      <c r="B270" s="190" t="s">
        <v>111</v>
      </c>
      <c r="C270" s="191"/>
      <c r="D270" s="19"/>
      <c r="E270" s="16"/>
      <c r="F270" s="30" t="e">
        <f t="shared" ref="F270:F276" si="647">E270/$Y270</f>
        <v>#DIV/0!</v>
      </c>
      <c r="G270" s="16"/>
      <c r="H270" s="30" t="e">
        <f t="shared" si="604"/>
        <v>#DIV/0!</v>
      </c>
      <c r="I270" s="137"/>
      <c r="J270" s="138" t="e">
        <f t="shared" si="606"/>
        <v>#DIV/0!</v>
      </c>
      <c r="K270" s="16"/>
      <c r="L270" s="30" t="e">
        <f t="shared" si="608"/>
        <v>#DIV/0!</v>
      </c>
      <c r="M270" s="137"/>
      <c r="N270" s="138" t="e">
        <f t="shared" si="610"/>
        <v>#DIV/0!</v>
      </c>
      <c r="O270" s="137"/>
      <c r="P270" s="138" t="e">
        <f t="shared" si="612"/>
        <v>#DIV/0!</v>
      </c>
      <c r="Q270" s="141"/>
      <c r="R270" s="142" t="e">
        <f t="shared" si="614"/>
        <v>#DIV/0!</v>
      </c>
      <c r="S270" s="141"/>
      <c r="T270" s="145" t="e">
        <f t="shared" si="616"/>
        <v>#DIV/0!</v>
      </c>
      <c r="U270" s="137"/>
      <c r="V270" s="138" t="e">
        <f t="shared" si="618"/>
        <v>#DIV/0!</v>
      </c>
      <c r="W270" s="17"/>
      <c r="X270" s="51" t="e">
        <f t="shared" si="518"/>
        <v>#DIV/0!</v>
      </c>
      <c r="Y270" s="78">
        <f>E270+G270+I270+K270+M270+O270+Q270+S270+U270+W270</f>
        <v>0</v>
      </c>
      <c r="Z270" s="49" t="e">
        <f t="shared" ref="Z270:Z276" si="648">Y270/$D270</f>
        <v>#DIV/0!</v>
      </c>
      <c r="AA270" s="78">
        <f>E270+G270+I270+K270+M270+O270+Q270+S270+U270</f>
        <v>0</v>
      </c>
      <c r="AB270" s="49" t="e">
        <f>AA270/$Y270</f>
        <v>#DIV/0!</v>
      </c>
    </row>
    <row r="271" spans="1:28" ht="18.75" customHeight="1" x14ac:dyDescent="0.3">
      <c r="A271" s="15"/>
      <c r="B271" s="190" t="s">
        <v>50</v>
      </c>
      <c r="C271" s="191"/>
      <c r="D271" s="19"/>
      <c r="E271" s="16"/>
      <c r="F271" s="30" t="e">
        <f t="shared" si="647"/>
        <v>#DIV/0!</v>
      </c>
      <c r="G271" s="16"/>
      <c r="H271" s="30" t="e">
        <f t="shared" si="604"/>
        <v>#DIV/0!</v>
      </c>
      <c r="I271" s="137"/>
      <c r="J271" s="138" t="e">
        <f t="shared" si="606"/>
        <v>#DIV/0!</v>
      </c>
      <c r="K271" s="16"/>
      <c r="L271" s="30" t="e">
        <f t="shared" si="608"/>
        <v>#DIV/0!</v>
      </c>
      <c r="M271" s="137"/>
      <c r="N271" s="138" t="e">
        <f t="shared" si="610"/>
        <v>#DIV/0!</v>
      </c>
      <c r="O271" s="137"/>
      <c r="P271" s="138" t="e">
        <f t="shared" si="612"/>
        <v>#DIV/0!</v>
      </c>
      <c r="Q271" s="141"/>
      <c r="R271" s="142" t="e">
        <f t="shared" si="614"/>
        <v>#DIV/0!</v>
      </c>
      <c r="S271" s="141"/>
      <c r="T271" s="145" t="e">
        <f t="shared" si="616"/>
        <v>#DIV/0!</v>
      </c>
      <c r="U271" s="137"/>
      <c r="V271" s="138" t="e">
        <f t="shared" si="618"/>
        <v>#DIV/0!</v>
      </c>
      <c r="W271" s="17"/>
      <c r="X271" s="51" t="e">
        <f t="shared" si="518"/>
        <v>#DIV/0!</v>
      </c>
      <c r="Y271" s="78">
        <f t="shared" ref="Y271:Y276" si="649">E271+G271+I271+K271+M271+O271+Q271+S271+U271+W271</f>
        <v>0</v>
      </c>
      <c r="Z271" s="49" t="e">
        <f t="shared" si="648"/>
        <v>#DIV/0!</v>
      </c>
      <c r="AA271" s="78">
        <f t="shared" ref="AA271:AA276" si="650">E271+G271+I271+K271+M271+O271+Q271+S271+U271</f>
        <v>0</v>
      </c>
      <c r="AB271" s="49" t="e">
        <f t="shared" ref="AB271:AB276" si="651">AA271/$Y271</f>
        <v>#DIV/0!</v>
      </c>
    </row>
    <row r="272" spans="1:28" ht="18.75" customHeight="1" x14ac:dyDescent="0.3">
      <c r="A272" s="15" t="s">
        <v>37</v>
      </c>
      <c r="B272" s="190" t="s">
        <v>2</v>
      </c>
      <c r="C272" s="191"/>
      <c r="D272" s="19"/>
      <c r="E272" s="16"/>
      <c r="F272" s="30" t="e">
        <f t="shared" si="647"/>
        <v>#DIV/0!</v>
      </c>
      <c r="G272" s="16"/>
      <c r="H272" s="30" t="e">
        <f t="shared" si="604"/>
        <v>#DIV/0!</v>
      </c>
      <c r="I272" s="137"/>
      <c r="J272" s="138" t="e">
        <f t="shared" si="606"/>
        <v>#DIV/0!</v>
      </c>
      <c r="K272" s="16"/>
      <c r="L272" s="30" t="e">
        <f t="shared" si="608"/>
        <v>#DIV/0!</v>
      </c>
      <c r="M272" s="137"/>
      <c r="N272" s="138" t="e">
        <f t="shared" si="610"/>
        <v>#DIV/0!</v>
      </c>
      <c r="O272" s="137"/>
      <c r="P272" s="138" t="e">
        <f t="shared" si="612"/>
        <v>#DIV/0!</v>
      </c>
      <c r="Q272" s="141"/>
      <c r="R272" s="142" t="e">
        <f t="shared" si="614"/>
        <v>#DIV/0!</v>
      </c>
      <c r="S272" s="141"/>
      <c r="T272" s="145" t="e">
        <f t="shared" si="616"/>
        <v>#DIV/0!</v>
      </c>
      <c r="U272" s="137"/>
      <c r="V272" s="138" t="e">
        <f t="shared" si="618"/>
        <v>#DIV/0!</v>
      </c>
      <c r="W272" s="17"/>
      <c r="X272" s="51" t="e">
        <f t="shared" si="518"/>
        <v>#DIV/0!</v>
      </c>
      <c r="Y272" s="78">
        <f t="shared" si="649"/>
        <v>0</v>
      </c>
      <c r="Z272" s="49" t="e">
        <f t="shared" si="648"/>
        <v>#DIV/0!</v>
      </c>
      <c r="AA272" s="78">
        <f t="shared" si="650"/>
        <v>0</v>
      </c>
      <c r="AB272" s="49" t="e">
        <f t="shared" si="651"/>
        <v>#DIV/0!</v>
      </c>
    </row>
    <row r="273" spans="1:28" ht="18.75" customHeight="1" x14ac:dyDescent="0.3">
      <c r="A273" s="15" t="s">
        <v>38</v>
      </c>
      <c r="B273" s="190" t="s">
        <v>2</v>
      </c>
      <c r="C273" s="191"/>
      <c r="D273" s="19"/>
      <c r="E273" s="16"/>
      <c r="F273" s="30" t="e">
        <f t="shared" si="647"/>
        <v>#DIV/0!</v>
      </c>
      <c r="G273" s="16"/>
      <c r="H273" s="30" t="e">
        <f t="shared" si="604"/>
        <v>#DIV/0!</v>
      </c>
      <c r="I273" s="137"/>
      <c r="J273" s="138" t="e">
        <f t="shared" si="606"/>
        <v>#DIV/0!</v>
      </c>
      <c r="K273" s="16"/>
      <c r="L273" s="30" t="e">
        <f t="shared" si="608"/>
        <v>#DIV/0!</v>
      </c>
      <c r="M273" s="137"/>
      <c r="N273" s="138" t="e">
        <f t="shared" si="610"/>
        <v>#DIV/0!</v>
      </c>
      <c r="O273" s="137"/>
      <c r="P273" s="138" t="e">
        <f t="shared" si="612"/>
        <v>#DIV/0!</v>
      </c>
      <c r="Q273" s="141"/>
      <c r="R273" s="142" t="e">
        <f t="shared" si="614"/>
        <v>#DIV/0!</v>
      </c>
      <c r="S273" s="141"/>
      <c r="T273" s="145" t="e">
        <f t="shared" si="616"/>
        <v>#DIV/0!</v>
      </c>
      <c r="U273" s="137"/>
      <c r="V273" s="138" t="e">
        <f t="shared" si="618"/>
        <v>#DIV/0!</v>
      </c>
      <c r="W273" s="17"/>
      <c r="X273" s="51" t="e">
        <f t="shared" si="518"/>
        <v>#DIV/0!</v>
      </c>
      <c r="Y273" s="78">
        <f t="shared" si="649"/>
        <v>0</v>
      </c>
      <c r="Z273" s="49" t="e">
        <f t="shared" si="648"/>
        <v>#DIV/0!</v>
      </c>
      <c r="AA273" s="78">
        <f t="shared" si="650"/>
        <v>0</v>
      </c>
      <c r="AB273" s="49" t="e">
        <f t="shared" si="651"/>
        <v>#DIV/0!</v>
      </c>
    </row>
    <row r="274" spans="1:28" ht="18.75" customHeight="1" x14ac:dyDescent="0.3">
      <c r="A274" s="15" t="s">
        <v>39</v>
      </c>
      <c r="B274" s="190" t="s">
        <v>2</v>
      </c>
      <c r="C274" s="191"/>
      <c r="D274" s="19"/>
      <c r="E274" s="16"/>
      <c r="F274" s="30" t="e">
        <f t="shared" si="647"/>
        <v>#DIV/0!</v>
      </c>
      <c r="G274" s="16"/>
      <c r="H274" s="30" t="e">
        <f t="shared" si="604"/>
        <v>#DIV/0!</v>
      </c>
      <c r="I274" s="137"/>
      <c r="J274" s="138" t="e">
        <f t="shared" si="606"/>
        <v>#DIV/0!</v>
      </c>
      <c r="K274" s="16"/>
      <c r="L274" s="30" t="e">
        <f t="shared" si="608"/>
        <v>#DIV/0!</v>
      </c>
      <c r="M274" s="137"/>
      <c r="N274" s="138" t="e">
        <f t="shared" si="610"/>
        <v>#DIV/0!</v>
      </c>
      <c r="O274" s="137"/>
      <c r="P274" s="138" t="e">
        <f t="shared" si="612"/>
        <v>#DIV/0!</v>
      </c>
      <c r="Q274" s="141"/>
      <c r="R274" s="142" t="e">
        <f t="shared" si="614"/>
        <v>#DIV/0!</v>
      </c>
      <c r="S274" s="141"/>
      <c r="T274" s="145" t="e">
        <f t="shared" si="616"/>
        <v>#DIV/0!</v>
      </c>
      <c r="U274" s="137"/>
      <c r="V274" s="138" t="e">
        <f t="shared" si="618"/>
        <v>#DIV/0!</v>
      </c>
      <c r="W274" s="17"/>
      <c r="X274" s="51" t="e">
        <f t="shared" si="518"/>
        <v>#DIV/0!</v>
      </c>
      <c r="Y274" s="78">
        <f t="shared" si="649"/>
        <v>0</v>
      </c>
      <c r="Z274" s="49" t="e">
        <f t="shared" si="648"/>
        <v>#DIV/0!</v>
      </c>
      <c r="AA274" s="78">
        <f t="shared" si="650"/>
        <v>0</v>
      </c>
      <c r="AB274" s="49" t="e">
        <f t="shared" si="651"/>
        <v>#DIV/0!</v>
      </c>
    </row>
    <row r="275" spans="1:28" ht="18.75" customHeight="1" x14ac:dyDescent="0.3">
      <c r="A275" s="15" t="s">
        <v>1</v>
      </c>
      <c r="B275" s="190" t="s">
        <v>2</v>
      </c>
      <c r="C275" s="191"/>
      <c r="D275" s="19"/>
      <c r="E275" s="16"/>
      <c r="F275" s="30" t="e">
        <f t="shared" si="647"/>
        <v>#DIV/0!</v>
      </c>
      <c r="G275" s="16"/>
      <c r="H275" s="30" t="e">
        <f t="shared" si="604"/>
        <v>#DIV/0!</v>
      </c>
      <c r="I275" s="137"/>
      <c r="J275" s="138" t="e">
        <f t="shared" si="606"/>
        <v>#DIV/0!</v>
      </c>
      <c r="K275" s="16"/>
      <c r="L275" s="30" t="e">
        <f t="shared" si="608"/>
        <v>#DIV/0!</v>
      </c>
      <c r="M275" s="137"/>
      <c r="N275" s="138" t="e">
        <f t="shared" si="610"/>
        <v>#DIV/0!</v>
      </c>
      <c r="O275" s="137"/>
      <c r="P275" s="138" t="e">
        <f t="shared" si="612"/>
        <v>#DIV/0!</v>
      </c>
      <c r="Q275" s="141"/>
      <c r="R275" s="142" t="e">
        <f t="shared" si="614"/>
        <v>#DIV/0!</v>
      </c>
      <c r="S275" s="141"/>
      <c r="T275" s="145" t="e">
        <f t="shared" si="616"/>
        <v>#DIV/0!</v>
      </c>
      <c r="U275" s="137"/>
      <c r="V275" s="138" t="e">
        <f t="shared" si="618"/>
        <v>#DIV/0!</v>
      </c>
      <c r="W275" s="17"/>
      <c r="X275" s="51" t="e">
        <f t="shared" si="518"/>
        <v>#DIV/0!</v>
      </c>
      <c r="Y275" s="78">
        <f t="shared" si="649"/>
        <v>0</v>
      </c>
      <c r="Z275" s="49" t="e">
        <f t="shared" si="648"/>
        <v>#DIV/0!</v>
      </c>
      <c r="AA275" s="78">
        <f t="shared" si="650"/>
        <v>0</v>
      </c>
      <c r="AB275" s="49" t="e">
        <f t="shared" si="651"/>
        <v>#DIV/0!</v>
      </c>
    </row>
    <row r="276" spans="1:28" ht="18.75" customHeight="1" x14ac:dyDescent="0.3">
      <c r="A276" s="15" t="s">
        <v>40</v>
      </c>
      <c r="B276" s="190" t="s">
        <v>2</v>
      </c>
      <c r="C276" s="191"/>
      <c r="D276" s="19"/>
      <c r="E276" s="16"/>
      <c r="F276" s="30" t="e">
        <f t="shared" si="647"/>
        <v>#DIV/0!</v>
      </c>
      <c r="G276" s="16"/>
      <c r="H276" s="30" t="e">
        <f t="shared" si="604"/>
        <v>#DIV/0!</v>
      </c>
      <c r="I276" s="137"/>
      <c r="J276" s="138" t="e">
        <f t="shared" si="606"/>
        <v>#DIV/0!</v>
      </c>
      <c r="K276" s="16"/>
      <c r="L276" s="30" t="e">
        <f t="shared" si="608"/>
        <v>#DIV/0!</v>
      </c>
      <c r="M276" s="137"/>
      <c r="N276" s="138" t="e">
        <f t="shared" si="610"/>
        <v>#DIV/0!</v>
      </c>
      <c r="O276" s="137"/>
      <c r="P276" s="138" t="e">
        <f t="shared" si="612"/>
        <v>#DIV/0!</v>
      </c>
      <c r="Q276" s="141"/>
      <c r="R276" s="142" t="e">
        <f t="shared" si="614"/>
        <v>#DIV/0!</v>
      </c>
      <c r="S276" s="141"/>
      <c r="T276" s="145" t="e">
        <f t="shared" si="616"/>
        <v>#DIV/0!</v>
      </c>
      <c r="U276" s="137"/>
      <c r="V276" s="138" t="e">
        <f t="shared" si="618"/>
        <v>#DIV/0!</v>
      </c>
      <c r="W276" s="17"/>
      <c r="X276" s="51" t="e">
        <f t="shared" si="518"/>
        <v>#DIV/0!</v>
      </c>
      <c r="Y276" s="78">
        <f t="shared" si="649"/>
        <v>0</v>
      </c>
      <c r="Z276" s="49" t="e">
        <f t="shared" si="648"/>
        <v>#DIV/0!</v>
      </c>
      <c r="AA276" s="78">
        <f t="shared" si="650"/>
        <v>0</v>
      </c>
      <c r="AB276" s="49" t="e">
        <f t="shared" si="651"/>
        <v>#DIV/0!</v>
      </c>
    </row>
    <row r="277" spans="1:28" ht="18.75" customHeight="1" thickBot="1" x14ac:dyDescent="0.35">
      <c r="A277" s="196" t="s">
        <v>41</v>
      </c>
      <c r="B277" s="197"/>
      <c r="C277" s="198"/>
      <c r="D277" s="18">
        <f>D240+D243+D246+D249+D252+D255+D258+D261+D269</f>
        <v>0</v>
      </c>
      <c r="E277" s="101">
        <f>E240+E243+E246+E249+E252+E255+E258+E261+E269</f>
        <v>0</v>
      </c>
      <c r="F277" s="100" t="e">
        <f>E277/$Y277</f>
        <v>#DIV/0!</v>
      </c>
      <c r="G277" s="103">
        <f t="shared" ref="G277" si="652">G240+G243+G246+G249+G252+G255+G258+G261+G269</f>
        <v>0</v>
      </c>
      <c r="H277" s="102" t="e">
        <f t="shared" si="604"/>
        <v>#DIV/0!</v>
      </c>
      <c r="I277" s="103">
        <f t="shared" ref="I277" si="653">I240+I243+I246+I249+I252+I255+I258+I261+I269</f>
        <v>0</v>
      </c>
      <c r="J277" s="102" t="e">
        <f t="shared" si="606"/>
        <v>#DIV/0!</v>
      </c>
      <c r="K277" s="105">
        <f t="shared" ref="K277" si="654">K240+K243+K246+K249+K252+K255+K258+K261+K269</f>
        <v>0</v>
      </c>
      <c r="L277" s="104" t="e">
        <f t="shared" si="608"/>
        <v>#DIV/0!</v>
      </c>
      <c r="M277" s="101">
        <f t="shared" ref="M277" si="655">M240+M243+M246+M249+M252+M255+M258+M261+M269</f>
        <v>0</v>
      </c>
      <c r="N277" s="13" t="e">
        <f t="shared" si="610"/>
        <v>#DIV/0!</v>
      </c>
      <c r="O277" s="101">
        <f t="shared" ref="O277" si="656">O240+O243+O246+O249+O252+O255+O258+O261+O269</f>
        <v>0</v>
      </c>
      <c r="P277" s="13" t="e">
        <f t="shared" si="612"/>
        <v>#DIV/0!</v>
      </c>
      <c r="Q277" s="105">
        <f t="shared" ref="Q277" si="657">Q240+Q243+Q246+Q249+Q252+Q255+Q258+Q261+Q269</f>
        <v>0</v>
      </c>
      <c r="R277" s="26" t="e">
        <f t="shared" si="614"/>
        <v>#DIV/0!</v>
      </c>
      <c r="S277" s="121">
        <f t="shared" ref="S277" si="658">S240+S243+S246+S249+S252+S255+S258+S261+S269</f>
        <v>0</v>
      </c>
      <c r="T277" s="116" t="e">
        <f t="shared" si="616"/>
        <v>#DIV/0!</v>
      </c>
      <c r="U277" s="106">
        <f t="shared" ref="U277" si="659">U240+U243+U246+U249+U252+U255+U258+U261+U269</f>
        <v>0</v>
      </c>
      <c r="V277" s="72" t="e">
        <f t="shared" si="618"/>
        <v>#DIV/0!</v>
      </c>
      <c r="W277" s="108">
        <f t="shared" ref="W277:AA277" si="660">W240+W243+W246+W249+W252+W255+W258+W261+W269</f>
        <v>0</v>
      </c>
      <c r="X277" s="107" t="e">
        <f t="shared" si="518"/>
        <v>#DIV/0!</v>
      </c>
      <c r="Y277" s="131">
        <f t="shared" si="660"/>
        <v>0</v>
      </c>
      <c r="Z277" s="98" t="e">
        <f>Y277/$D277</f>
        <v>#DIV/0!</v>
      </c>
      <c r="AA277" s="131">
        <f t="shared" si="660"/>
        <v>0</v>
      </c>
      <c r="AB277" s="132" t="e">
        <f>AA277/$Y277</f>
        <v>#DIV/0!</v>
      </c>
    </row>
    <row r="278" spans="1:28" ht="18.75" customHeight="1" thickBot="1" x14ac:dyDescent="0.35">
      <c r="A278" s="199" t="s">
        <v>4</v>
      </c>
      <c r="B278" s="200"/>
      <c r="C278" s="201"/>
      <c r="D278" s="52">
        <f t="shared" ref="D278" si="661">D277-D238</f>
        <v>0</v>
      </c>
      <c r="E278" s="53">
        <f t="shared" ref="E278:AB278" si="662">E277-E238</f>
        <v>0</v>
      </c>
      <c r="F278" s="62" t="e">
        <f t="shared" si="662"/>
        <v>#DIV/0!</v>
      </c>
      <c r="G278" s="54" t="e">
        <f t="shared" ref="G278:X278" si="663">G277-G238</f>
        <v>#REF!</v>
      </c>
      <c r="H278" s="65" t="e">
        <f t="shared" si="663"/>
        <v>#DIV/0!</v>
      </c>
      <c r="I278" s="54" t="e">
        <f t="shared" si="663"/>
        <v>#REF!</v>
      </c>
      <c r="J278" s="65" t="e">
        <f t="shared" si="663"/>
        <v>#DIV/0!</v>
      </c>
      <c r="K278" s="55">
        <f t="shared" si="663"/>
        <v>0</v>
      </c>
      <c r="L278" s="69" t="e">
        <f t="shared" si="663"/>
        <v>#DIV/0!</v>
      </c>
      <c r="M278" s="53">
        <f t="shared" si="663"/>
        <v>0</v>
      </c>
      <c r="N278" s="62" t="e">
        <f t="shared" si="663"/>
        <v>#DIV/0!</v>
      </c>
      <c r="O278" s="53">
        <f t="shared" si="663"/>
        <v>0</v>
      </c>
      <c r="P278" s="62" t="e">
        <f t="shared" si="663"/>
        <v>#DIV/0!</v>
      </c>
      <c r="Q278" s="55">
        <f t="shared" si="663"/>
        <v>0</v>
      </c>
      <c r="R278" s="69" t="e">
        <f t="shared" si="663"/>
        <v>#DIV/0!</v>
      </c>
      <c r="S278" s="119">
        <f t="shared" si="663"/>
        <v>0</v>
      </c>
      <c r="T278" s="120" t="e">
        <f t="shared" si="663"/>
        <v>#DIV/0!</v>
      </c>
      <c r="U278" s="129">
        <f t="shared" si="663"/>
        <v>0</v>
      </c>
      <c r="V278" s="130" t="e">
        <f t="shared" si="663"/>
        <v>#DIV/0!</v>
      </c>
      <c r="W278" s="56">
        <f t="shared" si="663"/>
        <v>0</v>
      </c>
      <c r="X278" s="57" t="e">
        <f t="shared" si="663"/>
        <v>#DIV/0!</v>
      </c>
      <c r="Y278" s="80">
        <f t="shared" si="662"/>
        <v>0</v>
      </c>
      <c r="Z278" s="58" t="e">
        <f t="shared" si="662"/>
        <v>#DIV/0!</v>
      </c>
      <c r="AA278" s="80">
        <f t="shared" si="662"/>
        <v>0</v>
      </c>
      <c r="AB278" s="58" t="e">
        <f t="shared" si="662"/>
        <v>#DIV/0!</v>
      </c>
    </row>
    <row r="280" spans="1:28" ht="18.75" customHeight="1" x14ac:dyDescent="0.3">
      <c r="D280" s="9"/>
      <c r="E280" s="9"/>
      <c r="F280" s="63"/>
      <c r="G280" s="9"/>
      <c r="H280" s="63"/>
      <c r="I280" s="9"/>
      <c r="J280" s="63"/>
      <c r="K280" s="9"/>
      <c r="L280" s="63"/>
      <c r="M280" s="9"/>
      <c r="N280" s="63"/>
      <c r="O280" s="9"/>
      <c r="P280" s="63"/>
      <c r="Q280" s="9"/>
      <c r="R280" s="63"/>
      <c r="S280" s="9"/>
      <c r="T280" s="63"/>
    </row>
    <row r="281" spans="1:28" ht="18.75" customHeight="1" x14ac:dyDescent="0.3">
      <c r="D281" s="9"/>
      <c r="E281" s="9"/>
      <c r="F281" s="63"/>
      <c r="G281" s="9"/>
      <c r="H281" s="63"/>
      <c r="I281" s="9"/>
      <c r="J281" s="63"/>
      <c r="K281" s="9"/>
      <c r="L281" s="63"/>
      <c r="M281" s="9"/>
      <c r="N281" s="63"/>
      <c r="O281" s="9"/>
      <c r="P281" s="63"/>
      <c r="Q281" s="9"/>
      <c r="R281" s="63"/>
      <c r="S281" s="9"/>
      <c r="T281" s="63"/>
      <c r="U281" s="9"/>
      <c r="V281" s="9"/>
      <c r="W281" s="9"/>
      <c r="X281" s="9"/>
      <c r="Y281" s="9"/>
      <c r="Z281" s="9"/>
    </row>
    <row r="282" spans="1:28" ht="18.75" customHeight="1" x14ac:dyDescent="0.3">
      <c r="D282" s="9"/>
      <c r="E282" s="9"/>
      <c r="F282" s="63"/>
      <c r="G282" s="9"/>
      <c r="H282" s="63"/>
      <c r="I282" s="9"/>
      <c r="J282" s="63"/>
      <c r="K282" s="9"/>
      <c r="L282" s="63"/>
      <c r="M282" s="9"/>
      <c r="N282" s="63"/>
      <c r="O282" s="9"/>
      <c r="P282" s="63"/>
      <c r="Q282" s="9"/>
      <c r="R282" s="63"/>
      <c r="S282" s="9"/>
      <c r="T282" s="63"/>
      <c r="U282" s="9"/>
      <c r="V282" s="9"/>
      <c r="W282" s="9"/>
      <c r="X282" s="9"/>
      <c r="Y282" s="9"/>
      <c r="Z282" s="9"/>
    </row>
    <row r="283" spans="1:28" ht="18.75" customHeight="1" x14ac:dyDescent="0.3">
      <c r="D283" s="9"/>
      <c r="E283" s="9"/>
      <c r="F283" s="63"/>
      <c r="G283" s="9"/>
      <c r="H283" s="63"/>
      <c r="I283" s="9"/>
      <c r="J283" s="63"/>
      <c r="K283" s="9"/>
      <c r="L283" s="63"/>
      <c r="M283" s="9"/>
      <c r="N283" s="63"/>
      <c r="O283" s="9"/>
      <c r="P283" s="63"/>
      <c r="Q283" s="9"/>
      <c r="R283" s="63"/>
      <c r="S283" s="9"/>
      <c r="T283" s="63"/>
      <c r="U283" s="9"/>
      <c r="V283" s="9"/>
      <c r="W283" s="9"/>
      <c r="X283" s="9"/>
      <c r="Y283" s="9"/>
      <c r="Z283" s="9"/>
    </row>
    <row r="284" spans="1:28" ht="18.75" customHeight="1" x14ac:dyDescent="0.3">
      <c r="D284" s="9"/>
      <c r="E284" s="9"/>
      <c r="F284" s="63"/>
      <c r="G284" s="9"/>
      <c r="H284" s="63"/>
      <c r="I284" s="9"/>
      <c r="J284" s="63"/>
      <c r="K284" s="9"/>
      <c r="L284" s="63"/>
      <c r="M284" s="9"/>
      <c r="N284" s="63"/>
      <c r="O284" s="9"/>
      <c r="P284" s="63"/>
      <c r="Q284" s="9"/>
      <c r="R284" s="63"/>
      <c r="S284" s="9"/>
      <c r="T284" s="63"/>
      <c r="U284" s="9"/>
      <c r="V284" s="9"/>
      <c r="W284" s="9"/>
      <c r="X284" s="9"/>
      <c r="Y284" s="9"/>
      <c r="Z284" s="9"/>
    </row>
    <row r="285" spans="1:28" ht="18.75" customHeight="1" x14ac:dyDescent="0.3">
      <c r="D285" s="9"/>
      <c r="E285" s="9"/>
      <c r="F285" s="63"/>
      <c r="G285" s="9"/>
      <c r="H285" s="63"/>
      <c r="I285" s="9"/>
      <c r="J285" s="63"/>
      <c r="K285" s="9"/>
      <c r="L285" s="63"/>
      <c r="M285" s="9"/>
      <c r="N285" s="63"/>
      <c r="O285" s="9"/>
      <c r="P285" s="63"/>
      <c r="Q285" s="9"/>
      <c r="R285" s="63"/>
      <c r="S285" s="9"/>
      <c r="T285" s="63"/>
      <c r="U285" s="9"/>
      <c r="V285" s="9"/>
      <c r="W285" s="9"/>
      <c r="X285" s="9"/>
      <c r="Y285" s="9"/>
      <c r="Z285" s="9"/>
    </row>
  </sheetData>
  <dataConsolidate>
    <dataRefs count="1">
      <dataRef ref="D9:D14" sheet="All RWB Funds Template"/>
    </dataRefs>
  </dataConsolidate>
  <mergeCells count="270">
    <mergeCell ref="A214:C214"/>
    <mergeCell ref="B215:C215"/>
    <mergeCell ref="B216:C216"/>
    <mergeCell ref="B217:C217"/>
    <mergeCell ref="B218:C218"/>
    <mergeCell ref="B219:C219"/>
    <mergeCell ref="B220:C220"/>
    <mergeCell ref="B221:C221"/>
    <mergeCell ref="B200:C200"/>
    <mergeCell ref="B201:C201"/>
    <mergeCell ref="B202:C202"/>
    <mergeCell ref="B203:C203"/>
    <mergeCell ref="B204:C204"/>
    <mergeCell ref="B205:C205"/>
    <mergeCell ref="A206:C206"/>
    <mergeCell ref="B207:C207"/>
    <mergeCell ref="B208:C208"/>
    <mergeCell ref="B209:C209"/>
    <mergeCell ref="B210:C210"/>
    <mergeCell ref="B211:C211"/>
    <mergeCell ref="B212:C212"/>
    <mergeCell ref="B213:C213"/>
    <mergeCell ref="B121:C121"/>
    <mergeCell ref="B122:C122"/>
    <mergeCell ref="B123:C123"/>
    <mergeCell ref="B124:C124"/>
    <mergeCell ref="B125:C125"/>
    <mergeCell ref="B127:C127"/>
    <mergeCell ref="B128:C128"/>
    <mergeCell ref="A126:C126"/>
    <mergeCell ref="B199:C199"/>
    <mergeCell ref="B129:C129"/>
    <mergeCell ref="B130:C130"/>
    <mergeCell ref="B131:C131"/>
    <mergeCell ref="B132:C132"/>
    <mergeCell ref="B133:C133"/>
    <mergeCell ref="A134:C134"/>
    <mergeCell ref="B135:C135"/>
    <mergeCell ref="B136:C136"/>
    <mergeCell ref="B137:C137"/>
    <mergeCell ref="B138:C138"/>
    <mergeCell ref="B139:C139"/>
    <mergeCell ref="B140:C140"/>
    <mergeCell ref="B141:C141"/>
    <mergeCell ref="A150:C150"/>
    <mergeCell ref="A142:C142"/>
    <mergeCell ref="B119:C119"/>
    <mergeCell ref="B120:C120"/>
    <mergeCell ref="B50:C50"/>
    <mergeCell ref="B51:C51"/>
    <mergeCell ref="B52:C52"/>
    <mergeCell ref="B53:C53"/>
    <mergeCell ref="A54:C54"/>
    <mergeCell ref="B55:C55"/>
    <mergeCell ref="B56:C56"/>
    <mergeCell ref="B57:C57"/>
    <mergeCell ref="B58:C58"/>
    <mergeCell ref="B59:C59"/>
    <mergeCell ref="B60:C60"/>
    <mergeCell ref="B61:C61"/>
    <mergeCell ref="A70:C70"/>
    <mergeCell ref="A62:C62"/>
    <mergeCell ref="B63:C63"/>
    <mergeCell ref="B64:C64"/>
    <mergeCell ref="B65:C65"/>
    <mergeCell ref="B66:C66"/>
    <mergeCell ref="B67:C67"/>
    <mergeCell ref="B68:C68"/>
    <mergeCell ref="B69:C69"/>
    <mergeCell ref="B71:C71"/>
    <mergeCell ref="B43:C43"/>
    <mergeCell ref="B44:C44"/>
    <mergeCell ref="B47:C47"/>
    <mergeCell ref="B40:C40"/>
    <mergeCell ref="B41:C41"/>
    <mergeCell ref="B42:C42"/>
    <mergeCell ref="A37:C37"/>
    <mergeCell ref="B48:C48"/>
    <mergeCell ref="B49:C49"/>
    <mergeCell ref="A46:C46"/>
    <mergeCell ref="B45:C45"/>
    <mergeCell ref="A29:C29"/>
    <mergeCell ref="B38:C38"/>
    <mergeCell ref="B39:C39"/>
    <mergeCell ref="A21:C21"/>
    <mergeCell ref="B22:C22"/>
    <mergeCell ref="B23:C23"/>
    <mergeCell ref="B24:C24"/>
    <mergeCell ref="B25:C25"/>
    <mergeCell ref="B26:C26"/>
    <mergeCell ref="B27:C27"/>
    <mergeCell ref="B28:C28"/>
    <mergeCell ref="B30:C30"/>
    <mergeCell ref="B31:C31"/>
    <mergeCell ref="B32:C32"/>
    <mergeCell ref="B33:C33"/>
    <mergeCell ref="B34:C34"/>
    <mergeCell ref="B35:C35"/>
    <mergeCell ref="B36:C36"/>
    <mergeCell ref="A1:M1"/>
    <mergeCell ref="B14:C14"/>
    <mergeCell ref="B16:C16"/>
    <mergeCell ref="B17:C17"/>
    <mergeCell ref="B18:C18"/>
    <mergeCell ref="B19:C19"/>
    <mergeCell ref="B20:C20"/>
    <mergeCell ref="A12:C12"/>
    <mergeCell ref="A13:C13"/>
    <mergeCell ref="B15:C15"/>
    <mergeCell ref="A2:M2"/>
    <mergeCell ref="A3:M3"/>
    <mergeCell ref="B72:C72"/>
    <mergeCell ref="B73:C73"/>
    <mergeCell ref="B74:C74"/>
    <mergeCell ref="B75:C75"/>
    <mergeCell ref="B76:C76"/>
    <mergeCell ref="B77:C77"/>
    <mergeCell ref="A78:C78"/>
    <mergeCell ref="B79:C79"/>
    <mergeCell ref="B80:C80"/>
    <mergeCell ref="B81:C81"/>
    <mergeCell ref="B82:C82"/>
    <mergeCell ref="B83:C83"/>
    <mergeCell ref="B84:C84"/>
    <mergeCell ref="B85:C85"/>
    <mergeCell ref="A94:C94"/>
    <mergeCell ref="A86:C86"/>
    <mergeCell ref="B87:C87"/>
    <mergeCell ref="B88:C88"/>
    <mergeCell ref="B89:C89"/>
    <mergeCell ref="B90:C90"/>
    <mergeCell ref="B91:C91"/>
    <mergeCell ref="B92:C92"/>
    <mergeCell ref="B93:C93"/>
    <mergeCell ref="B95:C95"/>
    <mergeCell ref="B96:C96"/>
    <mergeCell ref="B97:C97"/>
    <mergeCell ref="B98:C98"/>
    <mergeCell ref="B99:C99"/>
    <mergeCell ref="B100:C100"/>
    <mergeCell ref="B101:C101"/>
    <mergeCell ref="A102:C102"/>
    <mergeCell ref="B103:C103"/>
    <mergeCell ref="B104:C104"/>
    <mergeCell ref="B105:C105"/>
    <mergeCell ref="B106:C106"/>
    <mergeCell ref="B107:C107"/>
    <mergeCell ref="B108:C108"/>
    <mergeCell ref="B109:C109"/>
    <mergeCell ref="A118:C118"/>
    <mergeCell ref="A110:C110"/>
    <mergeCell ref="B111:C111"/>
    <mergeCell ref="B112:C112"/>
    <mergeCell ref="B113:C113"/>
    <mergeCell ref="B114:C114"/>
    <mergeCell ref="B115:C115"/>
    <mergeCell ref="B116:C116"/>
    <mergeCell ref="B117:C117"/>
    <mergeCell ref="B143:C143"/>
    <mergeCell ref="B144:C144"/>
    <mergeCell ref="B145:C145"/>
    <mergeCell ref="B146:C146"/>
    <mergeCell ref="B147:C147"/>
    <mergeCell ref="B148:C148"/>
    <mergeCell ref="B149:C149"/>
    <mergeCell ref="B151:C151"/>
    <mergeCell ref="B152:C152"/>
    <mergeCell ref="B153:C153"/>
    <mergeCell ref="B154:C154"/>
    <mergeCell ref="B155:C155"/>
    <mergeCell ref="B156:C156"/>
    <mergeCell ref="B157:C157"/>
    <mergeCell ref="A158:C158"/>
    <mergeCell ref="B159:C159"/>
    <mergeCell ref="B160:C160"/>
    <mergeCell ref="B161:C161"/>
    <mergeCell ref="B162:C162"/>
    <mergeCell ref="B163:C163"/>
    <mergeCell ref="B164:C164"/>
    <mergeCell ref="B165:C165"/>
    <mergeCell ref="A174:C174"/>
    <mergeCell ref="A166:C166"/>
    <mergeCell ref="B167:C167"/>
    <mergeCell ref="B168:C168"/>
    <mergeCell ref="B169:C169"/>
    <mergeCell ref="B170:C170"/>
    <mergeCell ref="B171:C171"/>
    <mergeCell ref="B172:C172"/>
    <mergeCell ref="B173:C173"/>
    <mergeCell ref="B175:C175"/>
    <mergeCell ref="B176:C176"/>
    <mergeCell ref="B177:C177"/>
    <mergeCell ref="B178:C178"/>
    <mergeCell ref="B179:C179"/>
    <mergeCell ref="B180:C180"/>
    <mergeCell ref="B181:C181"/>
    <mergeCell ref="A182:C182"/>
    <mergeCell ref="B183:C183"/>
    <mergeCell ref="B184:C184"/>
    <mergeCell ref="B185:C185"/>
    <mergeCell ref="B186:C186"/>
    <mergeCell ref="B187:C187"/>
    <mergeCell ref="B188:C188"/>
    <mergeCell ref="B189:C189"/>
    <mergeCell ref="A198:C198"/>
    <mergeCell ref="A190:C190"/>
    <mergeCell ref="B191:C191"/>
    <mergeCell ref="B192:C192"/>
    <mergeCell ref="B193:C193"/>
    <mergeCell ref="B194:C194"/>
    <mergeCell ref="B195:C195"/>
    <mergeCell ref="B196:C196"/>
    <mergeCell ref="B197:C197"/>
    <mergeCell ref="A230:C230"/>
    <mergeCell ref="A222:C222"/>
    <mergeCell ref="B225:C225"/>
    <mergeCell ref="B226:C226"/>
    <mergeCell ref="B227:C227"/>
    <mergeCell ref="B228:C228"/>
    <mergeCell ref="B229:C229"/>
    <mergeCell ref="B231:C231"/>
    <mergeCell ref="B232:C232"/>
    <mergeCell ref="B223:C223"/>
    <mergeCell ref="B224:C224"/>
    <mergeCell ref="B233:C233"/>
    <mergeCell ref="B234:C234"/>
    <mergeCell ref="B235:C235"/>
    <mergeCell ref="B236:C236"/>
    <mergeCell ref="B237:C237"/>
    <mergeCell ref="A239:C239"/>
    <mergeCell ref="A240:C240"/>
    <mergeCell ref="B241:C241"/>
    <mergeCell ref="B242:C242"/>
    <mergeCell ref="B273:C273"/>
    <mergeCell ref="B276:C276"/>
    <mergeCell ref="A277:C277"/>
    <mergeCell ref="A278:C278"/>
    <mergeCell ref="B259:C259"/>
    <mergeCell ref="B260:C260"/>
    <mergeCell ref="A261:C261"/>
    <mergeCell ref="B274:C274"/>
    <mergeCell ref="B275:C275"/>
    <mergeCell ref="B270:C270"/>
    <mergeCell ref="B271:C271"/>
    <mergeCell ref="A269:C269"/>
    <mergeCell ref="B262:C262"/>
    <mergeCell ref="B263:C263"/>
    <mergeCell ref="B264:C264"/>
    <mergeCell ref="B265:C265"/>
    <mergeCell ref="B266:C266"/>
    <mergeCell ref="B267:C267"/>
    <mergeCell ref="B268:C268"/>
    <mergeCell ref="B272:C272"/>
    <mergeCell ref="B254:C254"/>
    <mergeCell ref="A255:C255"/>
    <mergeCell ref="B256:C256"/>
    <mergeCell ref="B257:C257"/>
    <mergeCell ref="A258:C258"/>
    <mergeCell ref="A243:C243"/>
    <mergeCell ref="A238:C238"/>
    <mergeCell ref="A249:C249"/>
    <mergeCell ref="B250:C250"/>
    <mergeCell ref="B251:C251"/>
    <mergeCell ref="A252:C252"/>
    <mergeCell ref="B253:C253"/>
    <mergeCell ref="B244:C244"/>
    <mergeCell ref="B245:C245"/>
    <mergeCell ref="A246:C246"/>
    <mergeCell ref="B247:C247"/>
    <mergeCell ref="B248:C248"/>
  </mergeCells>
  <conditionalFormatting sqref="D278:AB278">
    <cfRule type="cellIs" dxfId="6" priority="5" operator="notEqual">
      <formula>0</formula>
    </cfRule>
  </conditionalFormatting>
  <conditionalFormatting sqref="F6 H6 J6 L6 N6 P6 R6 T6 V6 T9 P10 Z13:Z238 Z240:Z277">
    <cfRule type="cellIs" dxfId="5" priority="6" operator="notEqual">
      <formula>100%</formula>
    </cfRule>
  </conditionalFormatting>
  <conditionalFormatting sqref="F7 H7 J7 L7 N7 P7 R7 V7">
    <cfRule type="cellIs" dxfId="4" priority="69" operator="greaterThan">
      <formula>10%</formula>
    </cfRule>
  </conditionalFormatting>
  <conditionalFormatting sqref="F8 H8 L8">
    <cfRule type="cellIs" dxfId="3" priority="71" operator="greaterThan">
      <formula>5%</formula>
    </cfRule>
  </conditionalFormatting>
  <conditionalFormatting sqref="F9 H9 L9 N9">
    <cfRule type="cellIs" dxfId="2" priority="68" operator="lessThan">
      <formula>75%</formula>
    </cfRule>
  </conditionalFormatting>
  <conditionalFormatting sqref="F10 H10 L10 N10">
    <cfRule type="cellIs" dxfId="1" priority="67" operator="greaterThan">
      <formula>25%</formula>
    </cfRule>
  </conditionalFormatting>
  <conditionalFormatting sqref="AB13:AB238 AB240:AB277">
    <cfRule type="cellIs" dxfId="0" priority="37" operator="greaterThan">
      <formula>100%</formula>
    </cfRule>
  </conditionalFormatting>
  <dataValidations count="1">
    <dataValidation operator="lessThanOrEqual" allowBlank="1" showInputMessage="1" showErrorMessage="1" sqref="E12:Z12 E5:V5 E239:Z239" xr:uid="{00000000-0002-0000-0200-000000000000}"/>
  </dataValidations>
  <pageMargins left="0.25" right="0.25" top="0.75" bottom="0.75" header="0.3" footer="0.3"/>
  <pageSetup paperSize="5"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All RWB Funds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 Sumaiya N.</dc:creator>
  <cp:lastModifiedBy>Leigh Oden</cp:lastModifiedBy>
  <cp:lastPrinted>2020-03-25T21:47:31Z</cp:lastPrinted>
  <dcterms:created xsi:type="dcterms:W3CDTF">2019-07-05T14:48:18Z</dcterms:created>
  <dcterms:modified xsi:type="dcterms:W3CDTF">2024-07-11T01:45:53Z</dcterms:modified>
</cp:coreProperties>
</file>